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r.sharepoint.com/sites/Teams-Praksisomrdet-overenskomster/Delte dokumenter/Sygesikringsdata/REGTAKST - halvårlig regulering/2023/Oktober/Fysioterapi/"/>
    </mc:Choice>
  </mc:AlternateContent>
  <xr:revisionPtr revIDLastSave="132" documentId="13_ncr:1_{AD6BF1DB-6B22-4D7A-8A29-3ECF1B71CC23}" xr6:coauthVersionLast="47" xr6:coauthVersionMax="47" xr10:uidLastSave="{623A0EA8-1E3B-438A-95C0-EF0D0E6A64AF}"/>
  <bookViews>
    <workbookView xWindow="25080" yWindow="-120" windowWidth="29040" windowHeight="17520" firstSheet="2" activeTab="8" xr2:uid="{00000000-000D-0000-FFFF-FFFF00000000}"/>
  </bookViews>
  <sheets>
    <sheet name="1. oktober 2019" sheetId="2" r:id="rId1"/>
    <sheet name="1. april 2020" sheetId="1" r:id="rId2"/>
    <sheet name="1. oktober 2020" sheetId="3" r:id="rId3"/>
    <sheet name="1. april 2021" sheetId="4" r:id="rId4"/>
    <sheet name="1. oktober 2021" sheetId="7" r:id="rId5"/>
    <sheet name="1. april 2022" sheetId="6" r:id="rId6"/>
    <sheet name="1. oktober 2022 " sheetId="8" r:id="rId7"/>
    <sheet name="1. april 2023" sheetId="9" r:id="rId8"/>
    <sheet name="1. oktober 2023" sheetId="10" r:id="rId9"/>
  </sheets>
  <externalReferences>
    <externalReference r:id="rId10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10" l="1"/>
  <c r="L20" i="10" s="1"/>
  <c r="M20" i="10" s="1"/>
  <c r="K24" i="10"/>
  <c r="K23" i="10"/>
  <c r="K18" i="10"/>
  <c r="L18" i="10" s="1"/>
  <c r="K24" i="9"/>
  <c r="K23" i="9"/>
  <c r="L23" i="9" s="1"/>
  <c r="K20" i="9"/>
  <c r="K18" i="9"/>
  <c r="K24" i="8"/>
  <c r="K23" i="8"/>
  <c r="L23" i="8" s="1"/>
  <c r="M23" i="8" s="1"/>
  <c r="K20" i="8"/>
  <c r="L20" i="8" s="1"/>
  <c r="K18" i="8"/>
  <c r="K20" i="7"/>
  <c r="K20" i="6"/>
  <c r="L19" i="3"/>
  <c r="K24" i="7"/>
  <c r="K23" i="7"/>
  <c r="L23" i="7" s="1"/>
  <c r="M23" i="7" s="1"/>
  <c r="K18" i="7"/>
  <c r="K24" i="6"/>
  <c r="K23" i="6"/>
  <c r="K18" i="6"/>
  <c r="L18" i="6" s="1"/>
  <c r="L23" i="4"/>
  <c r="M23" i="4" s="1"/>
  <c r="L18" i="4"/>
  <c r="M18" i="4" s="1"/>
  <c r="L24" i="10" l="1"/>
  <c r="M24" i="10" s="1"/>
  <c r="M18" i="10"/>
  <c r="L23" i="10"/>
  <c r="M23" i="10" s="1"/>
  <c r="L20" i="9"/>
  <c r="M20" i="9" s="1"/>
  <c r="M23" i="9"/>
  <c r="L18" i="9"/>
  <c r="M18" i="9" s="1"/>
  <c r="L24" i="9"/>
  <c r="M24" i="9" s="1"/>
  <c r="L18" i="8"/>
  <c r="M18" i="8" s="1"/>
  <c r="M20" i="8"/>
  <c r="L24" i="8"/>
  <c r="M24" i="8" s="1"/>
  <c r="M18" i="6"/>
  <c r="L20" i="7"/>
  <c r="M20" i="7" s="1"/>
  <c r="L18" i="7"/>
  <c r="M18" i="7" s="1"/>
  <c r="L24" i="7"/>
  <c r="M24" i="7" s="1"/>
  <c r="L20" i="6"/>
  <c r="M20" i="6" s="1"/>
  <c r="L23" i="6"/>
  <c r="M23" i="6" s="1"/>
  <c r="L24" i="6"/>
  <c r="M24" i="6" s="1"/>
  <c r="L20" i="4"/>
  <c r="M20" i="4" s="1"/>
  <c r="L24" i="4"/>
  <c r="M24" i="4" s="1"/>
  <c r="K20" i="1" l="1"/>
  <c r="K21" i="1"/>
  <c r="L24" i="3"/>
  <c r="M24" i="3" s="1"/>
  <c r="L23" i="3"/>
  <c r="M23" i="3" s="1"/>
  <c r="L21" i="2"/>
  <c r="K21" i="2"/>
  <c r="M21" i="2" s="1"/>
  <c r="K20" i="2"/>
  <c r="L20" i="2" s="1"/>
  <c r="L19" i="2"/>
  <c r="M19" i="2" s="1"/>
  <c r="K19" i="2"/>
  <c r="K18" i="2"/>
  <c r="N23" i="3" l="1"/>
  <c r="N24" i="3"/>
  <c r="M20" i="2"/>
  <c r="L18" i="2"/>
  <c r="M18" i="2" s="1"/>
  <c r="L21" i="3" l="1"/>
  <c r="M21" i="3" s="1"/>
  <c r="N21" i="3" s="1"/>
  <c r="L20" i="3"/>
  <c r="M20" i="3" s="1"/>
  <c r="N20" i="3" s="1"/>
  <c r="L18" i="3"/>
  <c r="M19" i="3" l="1"/>
  <c r="N19" i="3" s="1"/>
  <c r="M18" i="3"/>
  <c r="N18" i="3" s="1"/>
  <c r="K19" i="1"/>
  <c r="L19" i="1" s="1"/>
  <c r="L21" i="1"/>
  <c r="L20" i="1"/>
  <c r="K18" i="1"/>
  <c r="L18" i="1" s="1"/>
  <c r="M18" i="1" s="1"/>
  <c r="F5" i="1"/>
  <c r="M20" i="1" l="1"/>
  <c r="M19" i="1"/>
  <c r="M21" i="1" l="1"/>
</calcChain>
</file>

<file path=xl/sharedStrings.xml><?xml version="1.0" encoding="utf-8"?>
<sst xmlns="http://schemas.openxmlformats.org/spreadsheetml/2006/main" count="262" uniqueCount="45">
  <si>
    <t>Fysioterapi - midlertidige COVID-19 ydelser</t>
  </si>
  <si>
    <t>Gældende fra</t>
  </si>
  <si>
    <t>1. oktober 2019</t>
  </si>
  <si>
    <t>Fysioterapi reguleringprocent pr. 1. oktober 2019</t>
  </si>
  <si>
    <t>Vederlagsfri fysioterapi reguleringsprocent pr. 1. oktober 2019</t>
  </si>
  <si>
    <t>Lægeordineret ridefysioterapi:</t>
  </si>
  <si>
    <t>Ridefysioterapi pr. 1. oktober 2019</t>
  </si>
  <si>
    <t>Speciale 57</t>
  </si>
  <si>
    <t>Speciale 65</t>
  </si>
  <si>
    <t>Rideskole pr. 1. oktober</t>
  </si>
  <si>
    <t>Overenskomstens §§ 29A, 29B, 29C, 30 og rammeaftale</t>
  </si>
  <si>
    <t>Grundhonorarer og honorarer</t>
  </si>
  <si>
    <t>Sikringsgruppe 1 og 2</t>
  </si>
  <si>
    <t>Speciale</t>
  </si>
  <si>
    <t>Ydelse</t>
  </si>
  <si>
    <t>Ydelsesnummer</t>
  </si>
  <si>
    <t>Grundhonorar</t>
  </si>
  <si>
    <t>Fuldt honorar</t>
  </si>
  <si>
    <t>Tilskud</t>
  </si>
  <si>
    <t>Patientandel</t>
  </si>
  <si>
    <t>Speciale 51</t>
  </si>
  <si>
    <t>Midl. Tlf/video konsultation COVID</t>
  </si>
  <si>
    <t>Speciale 62</t>
  </si>
  <si>
    <t>Fysioterapi reguleringprocent pr. 1. april 2020</t>
  </si>
  <si>
    <t>Vederlagsfri fysioterapi reguleringsprocent pr. 1. april 2020</t>
  </si>
  <si>
    <t>Ridefysioterapi pr. 1. april 2020</t>
  </si>
  <si>
    <t>Rideskole pr. 1. april 2020</t>
  </si>
  <si>
    <t>1. oktober 2020</t>
  </si>
  <si>
    <t>Fysioterapi reguleringprocent pr. 1. oktober 2020</t>
  </si>
  <si>
    <t>Vederlagsfri fysioterapi reguleringsprocent pr. 1. oktober 2020</t>
  </si>
  <si>
    <t>Ridefysioterapi pr. 1. oktober 2020</t>
  </si>
  <si>
    <t>Rideskole pr. 1. oktober 2020</t>
  </si>
  <si>
    <t>Honorar ved sidste afregning</t>
  </si>
  <si>
    <t>Video-holdtræning</t>
  </si>
  <si>
    <t>1. april 2021</t>
  </si>
  <si>
    <t xml:space="preserve">Fysioterapi reguleringprocent </t>
  </si>
  <si>
    <t xml:space="preserve">Vederlagsfri fysioterapi reguleringsprocent </t>
  </si>
  <si>
    <t xml:space="preserve">Ridefysioterapi </t>
  </si>
  <si>
    <t xml:space="preserve">Rideskole </t>
  </si>
  <si>
    <t>Midl. video konsultation COVID</t>
  </si>
  <si>
    <t>1. oktober 2021</t>
  </si>
  <si>
    <t>1. april 2022</t>
  </si>
  <si>
    <t>1. oktober 2022</t>
  </si>
  <si>
    <t>1. april 2023</t>
  </si>
  <si>
    <t>1.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</si>
</sst>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4" xfId="0" applyFont="1" applyFill="1" applyBorder="1"/>
    <xf numFmtId="0" fontId="0" fillId="2" borderId="0" xfId="0" applyFill="1"/>
    <xf numFmtId="0" fontId="0" fillId="2" borderId="5" xfId="0" applyFill="1" applyBorder="1"/>
    <xf numFmtId="0" fontId="0" fillId="2" borderId="4" xfId="0" applyFill="1" applyBorder="1"/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/>
    <xf numFmtId="2" fontId="0" fillId="3" borderId="11" xfId="0" applyNumberFormat="1" applyFill="1" applyBorder="1"/>
    <xf numFmtId="0" fontId="2" fillId="2" borderId="4" xfId="0" applyFont="1" applyFill="1" applyBorder="1"/>
    <xf numFmtId="0" fontId="2" fillId="2" borderId="0" xfId="0" applyFont="1" applyFill="1" applyAlignment="1">
      <alignment horizontal="right"/>
    </xf>
    <xf numFmtId="0" fontId="0" fillId="4" borderId="4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4" xfId="0" applyFill="1" applyBorder="1"/>
    <xf numFmtId="0" fontId="0" fillId="5" borderId="0" xfId="0" applyFill="1"/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1" fillId="2" borderId="0" xfId="0" applyFont="1" applyFill="1"/>
    <xf numFmtId="0" fontId="2" fillId="2" borderId="0" xfId="0" applyFont="1" applyFill="1"/>
    <xf numFmtId="0" fontId="0" fillId="3" borderId="4" xfId="0" applyFill="1" applyBorder="1"/>
    <xf numFmtId="0" fontId="0" fillId="3" borderId="0" xfId="0" applyFill="1"/>
    <xf numFmtId="0" fontId="0" fillId="3" borderId="15" xfId="0" applyFill="1" applyBorder="1" applyAlignment="1">
      <alignment horizontal="right"/>
    </xf>
    <xf numFmtId="2" fontId="0" fillId="3" borderId="15" xfId="0" applyNumberFormat="1" applyFill="1" applyBorder="1"/>
    <xf numFmtId="0" fontId="1" fillId="3" borderId="0" xfId="0" applyFont="1" applyFill="1"/>
    <xf numFmtId="0" fontId="1" fillId="3" borderId="6" xfId="0" applyFont="1" applyFill="1" applyBorder="1"/>
    <xf numFmtId="0" fontId="1" fillId="3" borderId="8" xfId="0" applyFont="1" applyFill="1" applyBorder="1" applyAlignment="1">
      <alignment horizontal="right"/>
    </xf>
    <xf numFmtId="2" fontId="0" fillId="3" borderId="15" xfId="0" applyNumberFormat="1" applyFill="1" applyBorder="1" applyAlignment="1">
      <alignment horizontal="right"/>
    </xf>
    <xf numFmtId="0" fontId="3" fillId="2" borderId="0" xfId="0" applyFon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OESA/Delte%20dokumenter/sygesikringsdata/&#216;SA%20-%20MST%20-%20halv&#229;rlig%20regulering/REGTAKST/2020/April/Regulering%201.%20april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ELLE NØGLETAL"/>
      <sheetName val="ALLEREGPCT"/>
      <sheetName val="Vejledning"/>
      <sheetName val="ALMLÆGE&amp;VAGTNØGLE"/>
      <sheetName val="ALMLÆGE&amp;VAGTBEREGNING"/>
      <sheetName val="PRAKSISOMKOSTNINGSHONORAR"/>
      <sheetName val="FODTERAPINØGLE"/>
      <sheetName val="FODTERAPIBEREGN"/>
      <sheetName val="FYSIOTERAPINØGLE"/>
      <sheetName val="FYSIOTERAPIBEREGN"/>
      <sheetName val="FYSIOTERAPIADMGEBYR(62)"/>
      <sheetName val="Ark1"/>
      <sheetName val="RIDEFYSIOTERAPIBEREGN"/>
      <sheetName val="RIDESKOLEBEREGN"/>
      <sheetName val="KIROPRAKTIKNØGLE"/>
      <sheetName val="KIROPRAKTIKBEREGN"/>
      <sheetName val="PSYKOLOGINØGLE"/>
      <sheetName val="PSYKOLOGIBEREGN"/>
      <sheetName val="SPECIALLÆGENØGLE"/>
      <sheetName val="SPECIALLÆGEBEREGN"/>
      <sheetName val="SPECIALLÆGEOMSÆTNINGSLOFT"/>
      <sheetName val="SPECIALLÆGEKNÆK"/>
      <sheetName val="TANDPLEJENØGLE"/>
      <sheetName val="TANDPLEJEBEREGN"/>
      <sheetName val="TEDDYØFELDTNØGLE"/>
      <sheetName val="TEDDYØFELDTBEREGN"/>
      <sheetName val="2A"/>
      <sheetName val="2B"/>
      <sheetName val="3A"/>
      <sheetName val="3B"/>
      <sheetName val="4A"/>
      <sheetName val="5A"/>
      <sheetName val="5B"/>
      <sheetName val="7A"/>
      <sheetName val="7B"/>
      <sheetName val="9A"/>
      <sheetName val="9D"/>
      <sheetName val="9E"/>
      <sheetName val="10A"/>
      <sheetName val="10B"/>
      <sheetName val="11A"/>
      <sheetName val="11B"/>
      <sheetName val="11C"/>
      <sheetName val="11D"/>
      <sheetName val="12A"/>
      <sheetName val="13A"/>
      <sheetName val="14B"/>
      <sheetName val="15A"/>
      <sheetName val="16A"/>
      <sheetName val="17A"/>
      <sheetName val="18B"/>
      <sheetName val="19A"/>
      <sheetName val="20A"/>
      <sheetName val="20B"/>
      <sheetName val="20C"/>
      <sheetName val="21C"/>
      <sheetName val="22A"/>
      <sheetName val="22C"/>
      <sheetName val="22D"/>
      <sheetName val="22E"/>
      <sheetName val="23A"/>
      <sheetName val="24A"/>
      <sheetName val="24C"/>
      <sheetName val="25A"/>
      <sheetName val="25B"/>
      <sheetName val="25C"/>
      <sheetName val="27A"/>
      <sheetName val="28A"/>
      <sheetName val="29A"/>
      <sheetName val="29B"/>
      <sheetName val="29C"/>
      <sheetName val="31B"/>
      <sheetName val="32A"/>
      <sheetName val="34A"/>
      <sheetName val="34B"/>
      <sheetName val="34C"/>
      <sheetName val="35A"/>
      <sheetName val="35B"/>
      <sheetName val="35C"/>
      <sheetName val="35D"/>
      <sheetName val="36A"/>
      <sheetName val="36B"/>
      <sheetName val="36C"/>
      <sheetName val="36D"/>
      <sheetName val="38A"/>
      <sheetName val="38B"/>
      <sheetName val="39A"/>
      <sheetName val="39B"/>
      <sheetName val="39C"/>
      <sheetName val="39D"/>
      <sheetName val="39E"/>
      <sheetName val="40A"/>
      <sheetName val="40B"/>
      <sheetName val="40D"/>
      <sheetName val="40E"/>
      <sheetName val="45A"/>
    </sheetNames>
    <sheetDataSet>
      <sheetData sheetId="0">
        <row r="6">
          <cell r="E6" t="str">
            <v>1. april 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workbookViewId="0">
      <selection activeCell="I26" sqref="I26"/>
    </sheetView>
  </sheetViews>
  <sheetFormatPr defaultRowHeight="15" x14ac:dyDescent="0.25"/>
  <cols>
    <col min="1" max="2" width="11.140625" customWidth="1"/>
    <col min="10" max="10" width="15.42578125" bestFit="1" customWidth="1"/>
    <col min="11" max="11" width="13.85546875" bestFit="1" customWidth="1"/>
    <col min="12" max="12" width="13.140625" bestFit="1" customWidth="1"/>
    <col min="13" max="14" width="13.140625" customWidth="1"/>
    <col min="15" max="15" width="12" bestFit="1" customWidth="1"/>
  </cols>
  <sheetData>
    <row r="1" spans="1:16" ht="15.75" thickBot="1" x14ac:dyDescent="0.3"/>
    <row r="2" spans="1:16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x14ac:dyDescent="0.25">
      <c r="A3" s="4" t="s">
        <v>0</v>
      </c>
      <c r="B3" s="2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x14ac:dyDescent="0.25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x14ac:dyDescent="0.25">
      <c r="A5" s="32" t="s">
        <v>1</v>
      </c>
      <c r="B5" s="8"/>
      <c r="C5" s="8"/>
      <c r="D5" s="8"/>
      <c r="E5" s="8"/>
      <c r="F5" s="33" t="s">
        <v>2</v>
      </c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x14ac:dyDescent="0.25">
      <c r="A6" s="27" t="s">
        <v>3</v>
      </c>
      <c r="B6" s="28"/>
      <c r="C6" s="28"/>
      <c r="D6" s="28"/>
      <c r="E6" s="28"/>
      <c r="F6" s="29">
        <v>0.94</v>
      </c>
      <c r="G6" s="5"/>
      <c r="H6" s="5"/>
      <c r="I6" s="5"/>
      <c r="J6" s="5"/>
      <c r="K6" s="5"/>
      <c r="L6" s="5"/>
      <c r="M6" s="5"/>
      <c r="N6" s="5"/>
      <c r="O6" s="5"/>
      <c r="P6" s="6"/>
    </row>
    <row r="7" spans="1:16" x14ac:dyDescent="0.25">
      <c r="A7" s="27" t="s">
        <v>4</v>
      </c>
      <c r="B7" s="28"/>
      <c r="C7" s="28"/>
      <c r="D7" s="28"/>
      <c r="E7" s="28"/>
      <c r="F7" s="30">
        <v>0.94</v>
      </c>
      <c r="G7" s="5"/>
      <c r="H7" s="5"/>
      <c r="I7" s="5"/>
      <c r="J7" s="5"/>
      <c r="K7" s="5"/>
      <c r="L7" s="5"/>
      <c r="M7" s="5"/>
      <c r="N7" s="5"/>
      <c r="O7" s="5"/>
      <c r="P7" s="6"/>
    </row>
    <row r="8" spans="1:16" x14ac:dyDescent="0.25">
      <c r="A8" s="31" t="s">
        <v>5</v>
      </c>
      <c r="B8" s="28"/>
      <c r="C8" s="28"/>
      <c r="D8" s="28"/>
      <c r="E8" s="28"/>
      <c r="F8" s="29"/>
      <c r="G8" s="5"/>
      <c r="H8" s="5"/>
      <c r="I8" s="5"/>
      <c r="J8" s="5"/>
      <c r="K8" s="5"/>
      <c r="L8" s="5"/>
      <c r="M8" s="5"/>
      <c r="N8" s="5"/>
      <c r="O8" s="5"/>
      <c r="P8" s="6"/>
    </row>
    <row r="9" spans="1:16" x14ac:dyDescent="0.25">
      <c r="A9" s="28" t="s">
        <v>6</v>
      </c>
      <c r="B9" s="28"/>
      <c r="C9" s="28"/>
      <c r="D9" s="28" t="s">
        <v>7</v>
      </c>
      <c r="E9" s="28"/>
      <c r="F9" s="29">
        <v>0.94</v>
      </c>
      <c r="G9" s="5"/>
      <c r="H9" s="5"/>
      <c r="I9" s="5"/>
      <c r="J9" s="5"/>
      <c r="K9" s="5"/>
      <c r="L9" s="5"/>
      <c r="M9" s="5"/>
      <c r="N9" s="5"/>
      <c r="O9" s="5"/>
      <c r="P9" s="6"/>
    </row>
    <row r="10" spans="1:16" x14ac:dyDescent="0.25">
      <c r="A10" s="28"/>
      <c r="B10" s="28"/>
      <c r="C10" s="28"/>
      <c r="D10" s="28" t="s">
        <v>8</v>
      </c>
      <c r="E10" s="28"/>
      <c r="F10" s="29">
        <v>-0.28999999999999998</v>
      </c>
      <c r="G10" s="5"/>
      <c r="H10" s="5"/>
      <c r="I10" s="5"/>
      <c r="J10" s="5"/>
      <c r="K10" s="5"/>
      <c r="L10" s="5"/>
      <c r="M10" s="5"/>
      <c r="N10" s="5"/>
      <c r="O10" s="5"/>
      <c r="P10" s="6"/>
    </row>
    <row r="11" spans="1:16" x14ac:dyDescent="0.25">
      <c r="A11" s="28" t="s">
        <v>9</v>
      </c>
      <c r="B11" s="28"/>
      <c r="C11" s="28"/>
      <c r="D11" s="28" t="s">
        <v>7</v>
      </c>
      <c r="E11" s="28"/>
      <c r="F11" s="29">
        <v>1.46</v>
      </c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16" x14ac:dyDescent="0.25">
      <c r="A12" s="9"/>
      <c r="B12" s="10"/>
      <c r="C12" s="10"/>
      <c r="D12" s="10" t="s">
        <v>8</v>
      </c>
      <c r="E12" s="10"/>
      <c r="F12" s="11">
        <v>0.23</v>
      </c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1:16" x14ac:dyDescent="0.25">
      <c r="A13" s="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1:16" x14ac:dyDescent="0.25">
      <c r="A14" s="12" t="s">
        <v>10</v>
      </c>
      <c r="B14" s="2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</row>
    <row r="15" spans="1:16" x14ac:dyDescent="0.25">
      <c r="A15" s="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16" x14ac:dyDescent="0.25">
      <c r="A16" s="7" t="s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13" t="s">
        <v>12</v>
      </c>
      <c r="N16" s="5"/>
      <c r="O16" s="5"/>
      <c r="P16" s="6"/>
    </row>
    <row r="17" spans="1:16" x14ac:dyDescent="0.25">
      <c r="A17" s="14" t="s">
        <v>13</v>
      </c>
      <c r="B17" s="15" t="s">
        <v>14</v>
      </c>
      <c r="C17" s="15"/>
      <c r="D17" s="15"/>
      <c r="E17" s="15"/>
      <c r="F17" s="15"/>
      <c r="G17" s="15"/>
      <c r="H17" s="15"/>
      <c r="I17" s="16" t="s">
        <v>15</v>
      </c>
      <c r="J17" s="15" t="s">
        <v>16</v>
      </c>
      <c r="K17" s="16" t="s">
        <v>17</v>
      </c>
      <c r="L17" s="16" t="s">
        <v>18</v>
      </c>
      <c r="M17" s="16" t="s">
        <v>19</v>
      </c>
      <c r="N17" s="5"/>
      <c r="O17" s="5"/>
      <c r="P17" s="6"/>
    </row>
    <row r="18" spans="1:16" x14ac:dyDescent="0.25">
      <c r="A18" s="17" t="s">
        <v>20</v>
      </c>
      <c r="B18" s="18" t="s">
        <v>21</v>
      </c>
      <c r="C18" s="18"/>
      <c r="D18" s="18"/>
      <c r="E18" s="18"/>
      <c r="F18" s="18"/>
      <c r="G18" s="18"/>
      <c r="H18" s="18"/>
      <c r="I18" s="19">
        <v>4531</v>
      </c>
      <c r="J18" s="20">
        <v>247.67</v>
      </c>
      <c r="K18" s="20">
        <f>ROUND(J18*(1+$F$6/100),2)</f>
        <v>250</v>
      </c>
      <c r="L18" s="20">
        <f>(K18*39.3/100)</f>
        <v>98.25</v>
      </c>
      <c r="M18" s="20">
        <f>K18-L18</f>
        <v>151.75</v>
      </c>
      <c r="N18" s="5"/>
      <c r="O18" s="5"/>
      <c r="P18" s="6"/>
    </row>
    <row r="19" spans="1:16" x14ac:dyDescent="0.25">
      <c r="A19" s="14" t="s">
        <v>7</v>
      </c>
      <c r="B19" s="15" t="s">
        <v>21</v>
      </c>
      <c r="C19" s="15"/>
      <c r="D19" s="15"/>
      <c r="E19" s="15"/>
      <c r="F19" s="15"/>
      <c r="G19" s="15"/>
      <c r="H19" s="15"/>
      <c r="I19" s="16">
        <v>4531</v>
      </c>
      <c r="J19" s="21">
        <v>247.67</v>
      </c>
      <c r="K19" s="21">
        <f>ROUND(J19*(1+$F$9/100),2)</f>
        <v>250</v>
      </c>
      <c r="L19" s="21">
        <f>(K19*80/100)</f>
        <v>200</v>
      </c>
      <c r="M19" s="21">
        <f t="shared" ref="M19:M21" si="0">K19-L19</f>
        <v>50</v>
      </c>
      <c r="N19" s="5"/>
      <c r="O19" s="5"/>
      <c r="P19" s="6"/>
    </row>
    <row r="20" spans="1:16" x14ac:dyDescent="0.25">
      <c r="A20" s="17" t="s">
        <v>22</v>
      </c>
      <c r="B20" s="18" t="s">
        <v>21</v>
      </c>
      <c r="C20" s="18"/>
      <c r="D20" s="18"/>
      <c r="E20" s="18"/>
      <c r="F20" s="18"/>
      <c r="G20" s="18"/>
      <c r="H20" s="18"/>
      <c r="I20" s="19">
        <v>4531</v>
      </c>
      <c r="J20" s="20">
        <v>247.67</v>
      </c>
      <c r="K20" s="20">
        <f>ROUND(J20*(1+$F$7/100),2)</f>
        <v>250</v>
      </c>
      <c r="L20" s="20">
        <f>K20</f>
        <v>250</v>
      </c>
      <c r="M20" s="20">
        <f t="shared" si="0"/>
        <v>0</v>
      </c>
      <c r="N20" s="5"/>
      <c r="O20" s="5"/>
      <c r="P20" s="6"/>
    </row>
    <row r="21" spans="1:16" x14ac:dyDescent="0.25">
      <c r="A21" s="14" t="s">
        <v>8</v>
      </c>
      <c r="B21" s="15" t="s">
        <v>21</v>
      </c>
      <c r="C21" s="15"/>
      <c r="D21" s="15"/>
      <c r="E21" s="15"/>
      <c r="F21" s="15"/>
      <c r="G21" s="15"/>
      <c r="H21" s="15"/>
      <c r="I21" s="16">
        <v>4531</v>
      </c>
      <c r="J21" s="21">
        <v>247.67</v>
      </c>
      <c r="K21" s="21">
        <f>ROUND(J21*(1+$F$6/100),2)</f>
        <v>250</v>
      </c>
      <c r="L21" s="21">
        <f>K21</f>
        <v>250</v>
      </c>
      <c r="M21" s="21">
        <f t="shared" si="0"/>
        <v>0</v>
      </c>
      <c r="N21" s="5"/>
      <c r="O21" s="5"/>
      <c r="P21" s="6"/>
    </row>
    <row r="22" spans="1:16" x14ac:dyDescent="0.25">
      <c r="A22" s="7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/>
    </row>
    <row r="23" spans="1:16" ht="15.75" thickBot="1" x14ac:dyDescent="0.3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"/>
  <sheetViews>
    <sheetView workbookViewId="0">
      <selection activeCell="M20" sqref="M20"/>
    </sheetView>
  </sheetViews>
  <sheetFormatPr defaultRowHeight="15" x14ac:dyDescent="0.25"/>
  <cols>
    <col min="1" max="2" width="11.140625" customWidth="1"/>
    <col min="10" max="10" width="15.42578125" bestFit="1" customWidth="1"/>
    <col min="11" max="11" width="13.85546875" bestFit="1" customWidth="1"/>
    <col min="12" max="12" width="13.140625" bestFit="1" customWidth="1"/>
    <col min="13" max="14" width="13.140625" customWidth="1"/>
    <col min="15" max="15" width="12" bestFit="1" customWidth="1"/>
  </cols>
  <sheetData>
    <row r="1" spans="1:16" ht="15.75" thickBot="1" x14ac:dyDescent="0.3"/>
    <row r="2" spans="1:16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x14ac:dyDescent="0.25">
      <c r="A3" s="4" t="s">
        <v>0</v>
      </c>
      <c r="B3" s="2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x14ac:dyDescent="0.25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x14ac:dyDescent="0.25">
      <c r="A5" s="32" t="s">
        <v>1</v>
      </c>
      <c r="B5" s="8"/>
      <c r="C5" s="8"/>
      <c r="D5" s="8"/>
      <c r="E5" s="8"/>
      <c r="F5" s="33" t="str">
        <f>'[1]GENERELLE NØGLETAL'!E6</f>
        <v>1. april 2020</v>
      </c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x14ac:dyDescent="0.25">
      <c r="A6" s="27" t="s">
        <v>23</v>
      </c>
      <c r="B6" s="28"/>
      <c r="C6" s="28"/>
      <c r="D6" s="28"/>
      <c r="E6" s="28"/>
      <c r="F6" s="29">
        <v>1.41</v>
      </c>
      <c r="G6" s="5"/>
      <c r="H6" s="5"/>
      <c r="I6" s="5"/>
      <c r="J6" s="5"/>
      <c r="K6" s="5"/>
      <c r="L6" s="5"/>
      <c r="M6" s="5"/>
      <c r="N6" s="5"/>
      <c r="O6" s="5"/>
      <c r="P6" s="6"/>
    </row>
    <row r="7" spans="1:16" x14ac:dyDescent="0.25">
      <c r="A7" s="27" t="s">
        <v>24</v>
      </c>
      <c r="B7" s="28"/>
      <c r="C7" s="28"/>
      <c r="D7" s="28"/>
      <c r="E7" s="28"/>
      <c r="F7" s="30">
        <v>-0.2</v>
      </c>
      <c r="G7" s="5"/>
      <c r="H7" s="5"/>
      <c r="I7" s="5"/>
      <c r="J7" s="5"/>
      <c r="K7" s="5"/>
      <c r="L7" s="5"/>
      <c r="M7" s="5"/>
      <c r="N7" s="5"/>
      <c r="O7" s="5"/>
      <c r="P7" s="6"/>
    </row>
    <row r="8" spans="1:16" x14ac:dyDescent="0.25">
      <c r="A8" s="31" t="s">
        <v>5</v>
      </c>
      <c r="B8" s="28"/>
      <c r="C8" s="28"/>
      <c r="D8" s="28"/>
      <c r="E8" s="28"/>
      <c r="F8" s="29"/>
      <c r="G8" s="5"/>
      <c r="H8" s="5"/>
      <c r="I8" s="5"/>
      <c r="J8" s="5"/>
      <c r="K8" s="5"/>
      <c r="L8" s="5"/>
      <c r="M8" s="5"/>
      <c r="N8" s="5"/>
      <c r="O8" s="5"/>
      <c r="P8" s="6"/>
    </row>
    <row r="9" spans="1:16" x14ac:dyDescent="0.25">
      <c r="A9" s="28" t="s">
        <v>25</v>
      </c>
      <c r="B9" s="28"/>
      <c r="C9" s="28"/>
      <c r="D9" s="28" t="s">
        <v>7</v>
      </c>
      <c r="E9" s="28"/>
      <c r="F9" s="29">
        <v>1.41</v>
      </c>
      <c r="G9" s="5"/>
      <c r="H9" s="5"/>
      <c r="I9" s="5"/>
      <c r="J9" s="5"/>
      <c r="K9" s="5"/>
      <c r="L9" s="5"/>
      <c r="M9" s="5"/>
      <c r="N9" s="5"/>
      <c r="O9" s="5"/>
      <c r="P9" s="6"/>
    </row>
    <row r="10" spans="1:16" x14ac:dyDescent="0.25">
      <c r="A10" s="28"/>
      <c r="B10" s="28"/>
      <c r="C10" s="28"/>
      <c r="D10" s="28" t="s">
        <v>8</v>
      </c>
      <c r="E10" s="28"/>
      <c r="F10" s="29">
        <v>1.41</v>
      </c>
      <c r="G10" s="5"/>
      <c r="H10" s="5"/>
      <c r="I10" s="5"/>
      <c r="J10" s="5"/>
      <c r="K10" s="5"/>
      <c r="L10" s="5"/>
      <c r="M10" s="5"/>
      <c r="N10" s="5"/>
      <c r="O10" s="5"/>
      <c r="P10" s="6"/>
    </row>
    <row r="11" spans="1:16" x14ac:dyDescent="0.25">
      <c r="A11" s="28" t="s">
        <v>26</v>
      </c>
      <c r="B11" s="28"/>
      <c r="C11" s="28"/>
      <c r="D11" s="28" t="s">
        <v>7</v>
      </c>
      <c r="E11" s="28"/>
      <c r="F11" s="29">
        <v>-0.48</v>
      </c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16" x14ac:dyDescent="0.25">
      <c r="A12" s="9"/>
      <c r="B12" s="10"/>
      <c r="C12" s="10"/>
      <c r="D12" s="10" t="s">
        <v>8</v>
      </c>
      <c r="E12" s="10"/>
      <c r="F12" s="11">
        <v>-0.48</v>
      </c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1:16" x14ac:dyDescent="0.25">
      <c r="A13" s="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1:16" x14ac:dyDescent="0.25">
      <c r="A14" s="12" t="s">
        <v>10</v>
      </c>
      <c r="B14" s="2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</row>
    <row r="15" spans="1:16" x14ac:dyDescent="0.25">
      <c r="A15" s="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16" x14ac:dyDescent="0.25">
      <c r="A16" s="7" t="s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13" t="s">
        <v>12</v>
      </c>
      <c r="N16" s="5"/>
      <c r="O16" s="5"/>
      <c r="P16" s="6"/>
    </row>
    <row r="17" spans="1:16" x14ac:dyDescent="0.25">
      <c r="A17" s="14" t="s">
        <v>13</v>
      </c>
      <c r="B17" s="15" t="s">
        <v>14</v>
      </c>
      <c r="C17" s="15"/>
      <c r="D17" s="15"/>
      <c r="E17" s="15"/>
      <c r="F17" s="15"/>
      <c r="G17" s="15"/>
      <c r="H17" s="15"/>
      <c r="I17" s="16" t="s">
        <v>15</v>
      </c>
      <c r="J17" s="15" t="s">
        <v>16</v>
      </c>
      <c r="K17" s="16" t="s">
        <v>17</v>
      </c>
      <c r="L17" s="16" t="s">
        <v>18</v>
      </c>
      <c r="M17" s="16" t="s">
        <v>19</v>
      </c>
      <c r="N17" s="5"/>
      <c r="O17" s="5"/>
      <c r="P17" s="6"/>
    </row>
    <row r="18" spans="1:16" x14ac:dyDescent="0.25">
      <c r="A18" s="17" t="s">
        <v>20</v>
      </c>
      <c r="B18" s="18" t="s">
        <v>21</v>
      </c>
      <c r="C18" s="18"/>
      <c r="D18" s="18"/>
      <c r="E18" s="18"/>
      <c r="F18" s="18"/>
      <c r="G18" s="18"/>
      <c r="H18" s="18"/>
      <c r="I18" s="19">
        <v>4531</v>
      </c>
      <c r="J18" s="20">
        <v>250</v>
      </c>
      <c r="K18" s="20">
        <f>ROUND(J18*(1+$F$6/100),2)</f>
        <v>253.53</v>
      </c>
      <c r="L18" s="20">
        <f>(K18*39.3/100)</f>
        <v>99.637289999999993</v>
      </c>
      <c r="M18" s="20">
        <f>K18-L18</f>
        <v>153.89271000000002</v>
      </c>
      <c r="N18" s="5"/>
      <c r="O18" s="5"/>
      <c r="P18" s="6"/>
    </row>
    <row r="19" spans="1:16" x14ac:dyDescent="0.25">
      <c r="A19" s="14" t="s">
        <v>7</v>
      </c>
      <c r="B19" s="15" t="s">
        <v>21</v>
      </c>
      <c r="C19" s="15"/>
      <c r="D19" s="15"/>
      <c r="E19" s="15"/>
      <c r="F19" s="15"/>
      <c r="G19" s="15"/>
      <c r="H19" s="15"/>
      <c r="I19" s="16">
        <v>4531</v>
      </c>
      <c r="J19" s="21">
        <v>250</v>
      </c>
      <c r="K19" s="21">
        <f>ROUND(J19*(1+$F$9/100),2)</f>
        <v>253.53</v>
      </c>
      <c r="L19" s="21">
        <f>(K19*80/100)</f>
        <v>202.82400000000001</v>
      </c>
      <c r="M19" s="21">
        <f t="shared" ref="M19:M21" si="0">K19-L19</f>
        <v>50.705999999999989</v>
      </c>
      <c r="N19" s="5"/>
      <c r="O19" s="5"/>
      <c r="P19" s="6"/>
    </row>
    <row r="20" spans="1:16" x14ac:dyDescent="0.25">
      <c r="A20" s="17" t="s">
        <v>22</v>
      </c>
      <c r="B20" s="18" t="s">
        <v>21</v>
      </c>
      <c r="C20" s="18"/>
      <c r="D20" s="18"/>
      <c r="E20" s="18"/>
      <c r="F20" s="18"/>
      <c r="G20" s="18"/>
      <c r="H20" s="18"/>
      <c r="I20" s="19">
        <v>4531</v>
      </c>
      <c r="J20" s="20">
        <v>250</v>
      </c>
      <c r="K20" s="20">
        <f>ROUND(J20*(1+$F$7/100),2)</f>
        <v>249.5</v>
      </c>
      <c r="L20" s="20">
        <f>K20</f>
        <v>249.5</v>
      </c>
      <c r="M20" s="20">
        <f t="shared" si="0"/>
        <v>0</v>
      </c>
      <c r="N20" s="5"/>
      <c r="O20" s="5"/>
      <c r="P20" s="6"/>
    </row>
    <row r="21" spans="1:16" x14ac:dyDescent="0.25">
      <c r="A21" s="14" t="s">
        <v>8</v>
      </c>
      <c r="B21" s="15" t="s">
        <v>21</v>
      </c>
      <c r="C21" s="15"/>
      <c r="D21" s="15"/>
      <c r="E21" s="15"/>
      <c r="F21" s="15"/>
      <c r="G21" s="15"/>
      <c r="H21" s="15"/>
      <c r="I21" s="16">
        <v>4531</v>
      </c>
      <c r="J21" s="21">
        <v>250</v>
      </c>
      <c r="K21" s="21">
        <f>ROUND(J21*(1+$F$10/100),2)</f>
        <v>253.53</v>
      </c>
      <c r="L21" s="21">
        <f>K21</f>
        <v>253.53</v>
      </c>
      <c r="M21" s="21">
        <f t="shared" si="0"/>
        <v>0</v>
      </c>
      <c r="N21" s="5"/>
      <c r="O21" s="5"/>
      <c r="P21" s="6"/>
    </row>
    <row r="22" spans="1:16" ht="15.75" thickBot="1" x14ac:dyDescent="0.3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0612-4CD9-494C-AC13-2259C296ABD9}">
  <dimension ref="A1:Q27"/>
  <sheetViews>
    <sheetView workbookViewId="0">
      <selection activeCell="L20" sqref="L20"/>
    </sheetView>
  </sheetViews>
  <sheetFormatPr defaultRowHeight="15" x14ac:dyDescent="0.25"/>
  <cols>
    <col min="1" max="2" width="11.140625" customWidth="1"/>
    <col min="5" max="5" width="13" customWidth="1"/>
    <col min="6" max="6" width="13.7109375" bestFit="1" customWidth="1"/>
    <col min="9" max="9" width="14.28515625" bestFit="1" customWidth="1"/>
    <col min="10" max="10" width="15.42578125" bestFit="1" customWidth="1"/>
    <col min="11" max="11" width="27" bestFit="1" customWidth="1"/>
    <col min="12" max="12" width="13.85546875" bestFit="1" customWidth="1"/>
    <col min="13" max="13" width="13.140625" bestFit="1" customWidth="1"/>
    <col min="14" max="15" width="13.140625" customWidth="1"/>
    <col min="16" max="16" width="12" bestFit="1" customWidth="1"/>
  </cols>
  <sheetData>
    <row r="1" spans="1:17" ht="15.75" thickBot="1" x14ac:dyDescent="0.3"/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x14ac:dyDescent="0.25">
      <c r="A3" s="4" t="s">
        <v>0</v>
      </c>
      <c r="B3" s="2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1:17" x14ac:dyDescent="0.25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1:17" x14ac:dyDescent="0.25">
      <c r="A5" s="32" t="s">
        <v>1</v>
      </c>
      <c r="B5" s="8"/>
      <c r="C5" s="8"/>
      <c r="D5" s="8"/>
      <c r="E5" s="8"/>
      <c r="F5" s="33" t="s">
        <v>27</v>
      </c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1:17" x14ac:dyDescent="0.25">
      <c r="A6" s="27" t="s">
        <v>28</v>
      </c>
      <c r="B6" s="28"/>
      <c r="C6" s="28"/>
      <c r="D6" s="28"/>
      <c r="E6" s="28"/>
      <c r="F6" s="29">
        <v>0.54</v>
      </c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17" x14ac:dyDescent="0.25">
      <c r="A7" s="27" t="s">
        <v>29</v>
      </c>
      <c r="B7" s="28"/>
      <c r="C7" s="28"/>
      <c r="D7" s="28"/>
      <c r="E7" s="28"/>
      <c r="F7" s="30">
        <v>-1.07</v>
      </c>
      <c r="G7" s="5"/>
      <c r="H7" s="5"/>
      <c r="I7" s="5"/>
      <c r="J7" s="5"/>
      <c r="K7" s="5"/>
      <c r="L7" s="5"/>
      <c r="M7" s="5"/>
      <c r="N7" s="5"/>
      <c r="O7" s="5"/>
      <c r="P7" s="5"/>
      <c r="Q7" s="6"/>
    </row>
    <row r="8" spans="1:17" x14ac:dyDescent="0.25">
      <c r="A8" s="31" t="s">
        <v>5</v>
      </c>
      <c r="B8" s="28"/>
      <c r="C8" s="28"/>
      <c r="D8" s="28"/>
      <c r="E8" s="28"/>
      <c r="F8" s="29"/>
      <c r="G8" s="5"/>
      <c r="H8" s="5"/>
      <c r="I8" s="5"/>
      <c r="J8" s="5"/>
      <c r="K8" s="5"/>
      <c r="L8" s="5"/>
      <c r="M8" s="5"/>
      <c r="N8" s="5"/>
      <c r="O8" s="5"/>
      <c r="P8" s="5"/>
      <c r="Q8" s="6"/>
    </row>
    <row r="9" spans="1:17" x14ac:dyDescent="0.25">
      <c r="A9" s="28" t="s">
        <v>30</v>
      </c>
      <c r="B9" s="28"/>
      <c r="C9" s="28"/>
      <c r="D9" s="28" t="s">
        <v>7</v>
      </c>
      <c r="E9" s="28"/>
      <c r="F9" s="29">
        <v>0.54</v>
      </c>
      <c r="G9" s="5"/>
      <c r="H9" s="5"/>
      <c r="I9" s="5"/>
      <c r="J9" s="5"/>
      <c r="K9" s="5"/>
      <c r="L9" s="5"/>
      <c r="M9" s="5"/>
      <c r="N9" s="5"/>
      <c r="O9" s="5"/>
      <c r="P9" s="5"/>
      <c r="Q9" s="6"/>
    </row>
    <row r="10" spans="1:17" x14ac:dyDescent="0.25">
      <c r="A10" s="28"/>
      <c r="B10" s="28"/>
      <c r="C10" s="28"/>
      <c r="D10" s="28" t="s">
        <v>8</v>
      </c>
      <c r="E10" s="28"/>
      <c r="F10" s="29">
        <v>0.54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6"/>
    </row>
    <row r="11" spans="1:17" x14ac:dyDescent="0.25">
      <c r="A11" s="28" t="s">
        <v>31</v>
      </c>
      <c r="B11" s="28"/>
      <c r="C11" s="28"/>
      <c r="D11" s="28" t="s">
        <v>7</v>
      </c>
      <c r="E11" s="28"/>
      <c r="F11" s="29">
        <v>0.97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6"/>
    </row>
    <row r="12" spans="1:17" x14ac:dyDescent="0.25">
      <c r="A12" s="9"/>
      <c r="B12" s="10"/>
      <c r="C12" s="10"/>
      <c r="D12" s="10" t="s">
        <v>8</v>
      </c>
      <c r="E12" s="10"/>
      <c r="F12" s="11">
        <v>0.97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6"/>
    </row>
    <row r="13" spans="1:17" x14ac:dyDescent="0.25">
      <c r="A13" s="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6"/>
    </row>
    <row r="14" spans="1:17" x14ac:dyDescent="0.25">
      <c r="A14" s="12" t="s">
        <v>10</v>
      </c>
      <c r="B14" s="2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/>
    </row>
    <row r="15" spans="1:17" x14ac:dyDescent="0.25">
      <c r="A15" s="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6"/>
    </row>
    <row r="16" spans="1:17" x14ac:dyDescent="0.25">
      <c r="A16" s="7" t="s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3" t="s">
        <v>12</v>
      </c>
      <c r="O16" s="5"/>
      <c r="P16" s="5"/>
      <c r="Q16" s="6"/>
    </row>
    <row r="17" spans="1:17" x14ac:dyDescent="0.25">
      <c r="A17" s="14" t="s">
        <v>13</v>
      </c>
      <c r="B17" s="15" t="s">
        <v>14</v>
      </c>
      <c r="C17" s="15"/>
      <c r="D17" s="15"/>
      <c r="E17" s="15"/>
      <c r="F17" s="15"/>
      <c r="G17" s="15"/>
      <c r="H17" s="15"/>
      <c r="I17" s="16" t="s">
        <v>15</v>
      </c>
      <c r="J17" s="15" t="s">
        <v>16</v>
      </c>
      <c r="K17" s="15" t="s">
        <v>32</v>
      </c>
      <c r="L17" s="16" t="s">
        <v>17</v>
      </c>
      <c r="M17" s="16" t="s">
        <v>18</v>
      </c>
      <c r="N17" s="16" t="s">
        <v>19</v>
      </c>
      <c r="O17" s="5"/>
      <c r="P17" s="5"/>
      <c r="Q17" s="6"/>
    </row>
    <row r="18" spans="1:17" x14ac:dyDescent="0.25">
      <c r="A18" s="17" t="s">
        <v>20</v>
      </c>
      <c r="B18" s="18" t="s">
        <v>21</v>
      </c>
      <c r="C18" s="18"/>
      <c r="D18" s="18"/>
      <c r="E18" s="18"/>
      <c r="F18" s="18"/>
      <c r="G18" s="18"/>
      <c r="H18" s="18"/>
      <c r="I18" s="19">
        <v>4531</v>
      </c>
      <c r="J18" s="20">
        <v>250</v>
      </c>
      <c r="K18" s="20">
        <v>253.53</v>
      </c>
      <c r="L18" s="20">
        <f>ROUND(K18*(1+$F$6/100),2)</f>
        <v>254.9</v>
      </c>
      <c r="M18" s="20">
        <f>(L18*39.3/100)</f>
        <v>100.17569999999999</v>
      </c>
      <c r="N18" s="20">
        <f>L18-M18</f>
        <v>154.72430000000003</v>
      </c>
      <c r="O18" s="5"/>
      <c r="P18" s="5"/>
      <c r="Q18" s="6"/>
    </row>
    <row r="19" spans="1:17" x14ac:dyDescent="0.25">
      <c r="A19" s="14" t="s">
        <v>7</v>
      </c>
      <c r="B19" s="15" t="s">
        <v>21</v>
      </c>
      <c r="C19" s="15"/>
      <c r="D19" s="15"/>
      <c r="E19" s="15"/>
      <c r="F19" s="15"/>
      <c r="G19" s="15"/>
      <c r="H19" s="15"/>
      <c r="I19" s="16">
        <v>4531</v>
      </c>
      <c r="J19" s="21">
        <v>250</v>
      </c>
      <c r="K19" s="21">
        <v>253.53</v>
      </c>
      <c r="L19" s="21">
        <f>ROUND(K19*(1+$F$9/100),2)</f>
        <v>254.9</v>
      </c>
      <c r="M19" s="21">
        <f>(L19*80/100)</f>
        <v>203.92</v>
      </c>
      <c r="N19" s="21">
        <f t="shared" ref="N19:N21" si="0">L19-M19</f>
        <v>50.980000000000018</v>
      </c>
      <c r="O19" s="5"/>
      <c r="P19" s="5"/>
      <c r="Q19" s="6"/>
    </row>
    <row r="20" spans="1:17" x14ac:dyDescent="0.25">
      <c r="A20" s="17" t="s">
        <v>22</v>
      </c>
      <c r="B20" s="18" t="s">
        <v>21</v>
      </c>
      <c r="C20" s="18"/>
      <c r="D20" s="18"/>
      <c r="E20" s="18"/>
      <c r="F20" s="18"/>
      <c r="G20" s="18"/>
      <c r="H20" s="18"/>
      <c r="I20" s="19">
        <v>4531</v>
      </c>
      <c r="J20" s="20">
        <v>250</v>
      </c>
      <c r="K20" s="20">
        <v>253.53</v>
      </c>
      <c r="L20" s="20">
        <f>ROUND(K20*(1+$F$7/100),2)</f>
        <v>250.82</v>
      </c>
      <c r="M20" s="20">
        <f>L20</f>
        <v>250.82</v>
      </c>
      <c r="N20" s="20">
        <f t="shared" si="0"/>
        <v>0</v>
      </c>
      <c r="O20" s="5"/>
      <c r="P20" s="5"/>
      <c r="Q20" s="6"/>
    </row>
    <row r="21" spans="1:17" x14ac:dyDescent="0.25">
      <c r="A21" s="14" t="s">
        <v>8</v>
      </c>
      <c r="B21" s="15" t="s">
        <v>21</v>
      </c>
      <c r="C21" s="15"/>
      <c r="D21" s="15"/>
      <c r="E21" s="15"/>
      <c r="F21" s="15"/>
      <c r="G21" s="15"/>
      <c r="H21" s="15"/>
      <c r="I21" s="16">
        <v>4531</v>
      </c>
      <c r="J21" s="21">
        <v>250</v>
      </c>
      <c r="K21" s="21">
        <v>253.53</v>
      </c>
      <c r="L21" s="21">
        <f>ROUND(K21*(1+$F$6/100),2)</f>
        <v>254.9</v>
      </c>
      <c r="M21" s="21">
        <f>L21</f>
        <v>254.9</v>
      </c>
      <c r="N21" s="21">
        <f t="shared" si="0"/>
        <v>0</v>
      </c>
      <c r="O21" s="5"/>
      <c r="P21" s="5"/>
      <c r="Q21" s="6"/>
    </row>
    <row r="22" spans="1:17" x14ac:dyDescent="0.25">
      <c r="A22" s="17"/>
      <c r="B22" s="18"/>
      <c r="C22" s="18"/>
      <c r="D22" s="18"/>
      <c r="E22" s="18"/>
      <c r="F22" s="18"/>
      <c r="G22" s="18"/>
      <c r="H22" s="18"/>
      <c r="I22" s="19"/>
      <c r="J22" s="20"/>
      <c r="K22" s="20"/>
      <c r="L22" s="20"/>
      <c r="M22" s="20"/>
      <c r="N22" s="20"/>
      <c r="O22" s="5"/>
      <c r="P22" s="5"/>
      <c r="Q22" s="6"/>
    </row>
    <row r="23" spans="1:17" x14ac:dyDescent="0.25">
      <c r="A23" s="14" t="s">
        <v>20</v>
      </c>
      <c r="B23" s="15" t="s">
        <v>33</v>
      </c>
      <c r="C23" s="15"/>
      <c r="D23" s="15"/>
      <c r="E23" s="15"/>
      <c r="F23" s="15"/>
      <c r="G23" s="15"/>
      <c r="H23" s="15"/>
      <c r="I23" s="16">
        <v>4532</v>
      </c>
      <c r="J23" s="21">
        <v>195.07</v>
      </c>
      <c r="K23" s="21"/>
      <c r="L23" s="21">
        <f>ROUND(J23*(1+$F$6/100),2)</f>
        <v>196.12</v>
      </c>
      <c r="M23" s="21">
        <f>(L23*39.3/100)</f>
        <v>77.075159999999997</v>
      </c>
      <c r="N23" s="21">
        <f>L23-M23</f>
        <v>119.04484000000001</v>
      </c>
      <c r="O23" s="5"/>
      <c r="P23" s="5"/>
      <c r="Q23" s="6"/>
    </row>
    <row r="24" spans="1:17" x14ac:dyDescent="0.25">
      <c r="A24" s="17" t="s">
        <v>22</v>
      </c>
      <c r="B24" s="18" t="s">
        <v>33</v>
      </c>
      <c r="C24" s="18"/>
      <c r="D24" s="18"/>
      <c r="E24" s="18"/>
      <c r="F24" s="18"/>
      <c r="G24" s="18"/>
      <c r="H24" s="18"/>
      <c r="I24" s="19">
        <v>4532</v>
      </c>
      <c r="J24" s="20">
        <v>220.26</v>
      </c>
      <c r="K24" s="20"/>
      <c r="L24" s="20">
        <f>ROUND(J24*(1+$F$7/100),2)</f>
        <v>217.9</v>
      </c>
      <c r="M24" s="20">
        <f>L24</f>
        <v>217.9</v>
      </c>
      <c r="N24" s="20">
        <f t="shared" ref="N24" si="1">L24-M24</f>
        <v>0</v>
      </c>
      <c r="O24" s="5"/>
      <c r="P24" s="5"/>
      <c r="Q24" s="6"/>
    </row>
    <row r="25" spans="1:17" x14ac:dyDescent="0.25">
      <c r="A25" s="14"/>
      <c r="B25" s="15"/>
      <c r="C25" s="15"/>
      <c r="D25" s="15"/>
      <c r="E25" s="15"/>
      <c r="F25" s="15"/>
      <c r="G25" s="15"/>
      <c r="H25" s="15"/>
      <c r="I25" s="16"/>
      <c r="J25" s="21"/>
      <c r="K25" s="21"/>
      <c r="L25" s="21"/>
      <c r="M25" s="21"/>
      <c r="N25" s="21"/>
      <c r="O25" s="5"/>
      <c r="P25" s="5"/>
      <c r="Q25" s="6"/>
    </row>
    <row r="26" spans="1:17" x14ac:dyDescent="0.25">
      <c r="A26" s="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</row>
    <row r="27" spans="1:17" ht="15.75" thickBot="1" x14ac:dyDescent="0.3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2768-F1C8-4A40-AC31-B058DD714EE3}">
  <dimension ref="A1:P27"/>
  <sheetViews>
    <sheetView workbookViewId="0">
      <selection activeCell="F28" sqref="F28"/>
    </sheetView>
  </sheetViews>
  <sheetFormatPr defaultRowHeight="15" x14ac:dyDescent="0.25"/>
  <cols>
    <col min="1" max="1" width="16.140625" customWidth="1"/>
    <col min="2" max="2" width="11.140625" customWidth="1"/>
    <col min="3" max="3" width="13.28515625" customWidth="1"/>
    <col min="5" max="5" width="13" customWidth="1"/>
    <col min="6" max="6" width="13.7109375" bestFit="1" customWidth="1"/>
    <col min="9" max="9" width="14.28515625" bestFit="1" customWidth="1"/>
    <col min="10" max="10" width="27" bestFit="1" customWidth="1"/>
    <col min="11" max="11" width="13.85546875" bestFit="1" customWidth="1"/>
    <col min="12" max="12" width="13.140625" bestFit="1" customWidth="1"/>
    <col min="13" max="14" width="13.140625" customWidth="1"/>
    <col min="15" max="15" width="12" bestFit="1" customWidth="1"/>
  </cols>
  <sheetData>
    <row r="1" spans="1:16" ht="15.75" thickBot="1" x14ac:dyDescent="0.3"/>
    <row r="2" spans="1:16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x14ac:dyDescent="0.25">
      <c r="A3" s="4" t="s">
        <v>0</v>
      </c>
      <c r="B3" s="2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x14ac:dyDescent="0.25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x14ac:dyDescent="0.25">
      <c r="A5" s="32" t="s">
        <v>1</v>
      </c>
      <c r="B5" s="8"/>
      <c r="C5" s="8"/>
      <c r="D5" s="8"/>
      <c r="E5" s="8"/>
      <c r="F5" s="33" t="s">
        <v>34</v>
      </c>
      <c r="G5" s="35"/>
      <c r="H5" s="5"/>
      <c r="I5" s="5"/>
      <c r="J5" s="5"/>
      <c r="K5" s="5"/>
      <c r="L5" s="5"/>
      <c r="M5" s="5"/>
      <c r="N5" s="5"/>
      <c r="O5" s="5"/>
      <c r="P5" s="6"/>
    </row>
    <row r="6" spans="1:16" x14ac:dyDescent="0.25">
      <c r="A6" s="27" t="s">
        <v>35</v>
      </c>
      <c r="B6" s="28"/>
      <c r="C6" s="28"/>
      <c r="D6" s="28" t="s">
        <v>20</v>
      </c>
      <c r="E6" s="28"/>
      <c r="F6" s="29">
        <v>0.37</v>
      </c>
      <c r="G6" s="35"/>
      <c r="H6" s="5"/>
      <c r="I6" s="5"/>
      <c r="J6" s="5"/>
      <c r="K6" s="5"/>
      <c r="L6" s="5"/>
      <c r="M6" s="5"/>
      <c r="N6" s="5"/>
      <c r="O6" s="5"/>
      <c r="P6" s="6"/>
    </row>
    <row r="7" spans="1:16" x14ac:dyDescent="0.25">
      <c r="A7" s="27" t="s">
        <v>36</v>
      </c>
      <c r="B7" s="28"/>
      <c r="C7" s="28"/>
      <c r="D7" s="28" t="s">
        <v>22</v>
      </c>
      <c r="E7" s="28"/>
      <c r="F7" s="30">
        <v>0.37</v>
      </c>
      <c r="G7" s="35"/>
      <c r="H7" s="5"/>
      <c r="I7" s="5"/>
      <c r="J7" s="5"/>
      <c r="K7" s="5"/>
      <c r="L7" s="5"/>
      <c r="M7" s="5"/>
      <c r="N7" s="5"/>
      <c r="O7" s="5"/>
      <c r="P7" s="6"/>
    </row>
    <row r="8" spans="1:16" x14ac:dyDescent="0.25">
      <c r="A8" s="31" t="s">
        <v>5</v>
      </c>
      <c r="B8" s="28"/>
      <c r="C8" s="28"/>
      <c r="D8" s="28"/>
      <c r="E8" s="28"/>
      <c r="F8" s="29"/>
      <c r="G8" s="5"/>
      <c r="H8" s="5"/>
      <c r="I8" s="5"/>
      <c r="J8" s="5"/>
      <c r="K8" s="5"/>
      <c r="L8" s="5"/>
      <c r="M8" s="5"/>
      <c r="N8" s="5"/>
      <c r="O8" s="5"/>
      <c r="P8" s="6"/>
    </row>
    <row r="9" spans="1:16" x14ac:dyDescent="0.25">
      <c r="A9" s="28" t="s">
        <v>37</v>
      </c>
      <c r="B9" s="28"/>
      <c r="C9" s="28"/>
      <c r="D9" s="28"/>
      <c r="E9" s="28"/>
      <c r="F9" s="29"/>
      <c r="G9" s="5"/>
      <c r="H9" s="5"/>
      <c r="I9" s="5"/>
      <c r="J9" s="5"/>
      <c r="K9" s="5"/>
      <c r="L9" s="5"/>
      <c r="M9" s="5"/>
      <c r="N9" s="5"/>
      <c r="O9" s="5"/>
      <c r="P9" s="6"/>
    </row>
    <row r="10" spans="1:16" x14ac:dyDescent="0.25">
      <c r="A10" s="28"/>
      <c r="B10" s="28"/>
      <c r="C10" s="28"/>
      <c r="D10" s="28"/>
      <c r="E10" s="28"/>
      <c r="F10" s="29"/>
      <c r="G10" s="5"/>
      <c r="H10" s="5"/>
      <c r="I10" s="5"/>
      <c r="J10" s="5"/>
      <c r="K10" s="5"/>
      <c r="L10" s="5"/>
      <c r="M10" s="5"/>
      <c r="N10" s="5"/>
      <c r="O10" s="5"/>
      <c r="P10" s="6"/>
    </row>
    <row r="11" spans="1:16" x14ac:dyDescent="0.25">
      <c r="A11" s="28" t="s">
        <v>38</v>
      </c>
      <c r="B11" s="28"/>
      <c r="C11" s="28"/>
      <c r="D11" s="28"/>
      <c r="E11" s="28"/>
      <c r="F11" s="29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16" x14ac:dyDescent="0.25">
      <c r="A12" s="9"/>
      <c r="B12" s="10"/>
      <c r="C12" s="10"/>
      <c r="D12" s="10"/>
      <c r="E12" s="10"/>
      <c r="F12" s="11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1:16" x14ac:dyDescent="0.25">
      <c r="A13" s="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1:16" x14ac:dyDescent="0.25">
      <c r="A14" s="12" t="s">
        <v>10</v>
      </c>
      <c r="B14" s="2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</row>
    <row r="15" spans="1:16" x14ac:dyDescent="0.25">
      <c r="A15" s="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16" x14ac:dyDescent="0.25">
      <c r="A16" s="7" t="s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13" t="s">
        <v>12</v>
      </c>
      <c r="N16" s="5"/>
      <c r="O16" s="5"/>
      <c r="P16" s="6"/>
    </row>
    <row r="17" spans="1:16" x14ac:dyDescent="0.25">
      <c r="A17" s="14" t="s">
        <v>13</v>
      </c>
      <c r="B17" s="15" t="s">
        <v>14</v>
      </c>
      <c r="C17" s="15"/>
      <c r="D17" s="15"/>
      <c r="E17" s="15"/>
      <c r="F17" s="15"/>
      <c r="G17" s="15"/>
      <c r="H17" s="15"/>
      <c r="I17" s="16" t="s">
        <v>15</v>
      </c>
      <c r="J17" s="15" t="s">
        <v>32</v>
      </c>
      <c r="K17" s="16" t="s">
        <v>17</v>
      </c>
      <c r="L17" s="16" t="s">
        <v>18</v>
      </c>
      <c r="M17" s="16" t="s">
        <v>19</v>
      </c>
      <c r="N17" s="5"/>
      <c r="O17" s="5"/>
      <c r="P17" s="6"/>
    </row>
    <row r="18" spans="1:16" x14ac:dyDescent="0.25">
      <c r="A18" s="17" t="s">
        <v>20</v>
      </c>
      <c r="B18" s="18" t="s">
        <v>39</v>
      </c>
      <c r="C18" s="18"/>
      <c r="D18" s="18"/>
      <c r="E18" s="18"/>
      <c r="F18" s="18"/>
      <c r="G18" s="18"/>
      <c r="H18" s="18"/>
      <c r="I18" s="19">
        <v>4531</v>
      </c>
      <c r="J18" s="20"/>
      <c r="K18" s="20">
        <v>255.84</v>
      </c>
      <c r="L18" s="20">
        <f>(K18*39.3/100)</f>
        <v>100.54511999999998</v>
      </c>
      <c r="M18" s="20">
        <f>K18-L18</f>
        <v>155.29488000000003</v>
      </c>
      <c r="N18" s="5"/>
      <c r="O18" s="5"/>
      <c r="P18" s="6"/>
    </row>
    <row r="19" spans="1:16" x14ac:dyDescent="0.25">
      <c r="A19" s="14"/>
      <c r="B19" s="15"/>
      <c r="C19" s="15"/>
      <c r="D19" s="15"/>
      <c r="E19" s="15"/>
      <c r="F19" s="15"/>
      <c r="G19" s="15"/>
      <c r="H19" s="15"/>
      <c r="I19" s="16"/>
      <c r="J19" s="21"/>
      <c r="K19" s="21"/>
      <c r="L19" s="21"/>
      <c r="M19" s="21"/>
      <c r="N19" s="5"/>
      <c r="O19" s="5"/>
      <c r="P19" s="6"/>
    </row>
    <row r="20" spans="1:16" x14ac:dyDescent="0.25">
      <c r="A20" s="17" t="s">
        <v>22</v>
      </c>
      <c r="B20" s="18" t="s">
        <v>39</v>
      </c>
      <c r="C20" s="18"/>
      <c r="D20" s="18"/>
      <c r="E20" s="18"/>
      <c r="F20" s="18"/>
      <c r="G20" s="18"/>
      <c r="H20" s="18"/>
      <c r="I20" s="19">
        <v>4531</v>
      </c>
      <c r="J20" s="20">
        <v>255.84</v>
      </c>
      <c r="K20" s="20">
        <v>255.84</v>
      </c>
      <c r="L20" s="20">
        <f>K20</f>
        <v>255.84</v>
      </c>
      <c r="M20" s="20">
        <f t="shared" ref="M20" si="0">K20-L20</f>
        <v>0</v>
      </c>
      <c r="N20" s="5"/>
      <c r="O20" s="5"/>
      <c r="P20" s="6"/>
    </row>
    <row r="21" spans="1:16" x14ac:dyDescent="0.25">
      <c r="A21" s="14"/>
      <c r="B21" s="15"/>
      <c r="C21" s="15"/>
      <c r="D21" s="15"/>
      <c r="E21" s="15"/>
      <c r="F21" s="15"/>
      <c r="G21" s="15"/>
      <c r="H21" s="15"/>
      <c r="I21" s="16"/>
      <c r="J21" s="21"/>
      <c r="K21" s="21"/>
      <c r="L21" s="21"/>
      <c r="M21" s="21"/>
      <c r="N21" s="5"/>
      <c r="O21" s="5"/>
      <c r="P21" s="6"/>
    </row>
    <row r="22" spans="1:16" x14ac:dyDescent="0.25">
      <c r="A22" s="17"/>
      <c r="B22" s="18"/>
      <c r="C22" s="18"/>
      <c r="D22" s="18"/>
      <c r="E22" s="18"/>
      <c r="F22" s="18"/>
      <c r="G22" s="18"/>
      <c r="H22" s="18"/>
      <c r="I22" s="19"/>
      <c r="J22" s="20"/>
      <c r="K22" s="20"/>
      <c r="L22" s="20"/>
      <c r="M22" s="20"/>
      <c r="N22" s="5"/>
      <c r="O22" s="5"/>
      <c r="P22" s="6"/>
    </row>
    <row r="23" spans="1:16" x14ac:dyDescent="0.25">
      <c r="A23" s="14" t="s">
        <v>20</v>
      </c>
      <c r="B23" s="15" t="s">
        <v>33</v>
      </c>
      <c r="C23" s="15"/>
      <c r="D23" s="15"/>
      <c r="E23" s="15"/>
      <c r="F23" s="15"/>
      <c r="G23" s="15"/>
      <c r="H23" s="15"/>
      <c r="I23" s="16">
        <v>4532</v>
      </c>
      <c r="J23" s="21">
        <v>196.85</v>
      </c>
      <c r="K23" s="21">
        <v>196.85</v>
      </c>
      <c r="L23" s="21">
        <f>(K23*39.3/100)</f>
        <v>77.362049999999996</v>
      </c>
      <c r="M23" s="21">
        <f>K23-L23</f>
        <v>119.48795</v>
      </c>
      <c r="N23" s="5"/>
      <c r="O23" s="5"/>
      <c r="P23" s="6"/>
    </row>
    <row r="24" spans="1:16" x14ac:dyDescent="0.25">
      <c r="A24" s="17" t="s">
        <v>22</v>
      </c>
      <c r="B24" s="18" t="s">
        <v>33</v>
      </c>
      <c r="C24" s="18"/>
      <c r="D24" s="18"/>
      <c r="E24" s="18"/>
      <c r="F24" s="18"/>
      <c r="G24" s="18"/>
      <c r="H24" s="18"/>
      <c r="I24" s="19">
        <v>4532</v>
      </c>
      <c r="J24" s="20">
        <v>218.71</v>
      </c>
      <c r="K24" s="20">
        <v>218.71</v>
      </c>
      <c r="L24" s="20">
        <f>K24</f>
        <v>218.71</v>
      </c>
      <c r="M24" s="20">
        <f t="shared" ref="M24" si="1">K24-L24</f>
        <v>0</v>
      </c>
      <c r="N24" s="5"/>
      <c r="O24" s="5"/>
      <c r="P24" s="6"/>
    </row>
    <row r="25" spans="1:16" x14ac:dyDescent="0.25">
      <c r="A25" s="14"/>
      <c r="B25" s="15"/>
      <c r="C25" s="15"/>
      <c r="D25" s="15"/>
      <c r="E25" s="15"/>
      <c r="F25" s="15"/>
      <c r="G25" s="15"/>
      <c r="H25" s="15"/>
      <c r="I25" s="16"/>
      <c r="J25" s="21"/>
      <c r="K25" s="21"/>
      <c r="L25" s="21"/>
      <c r="M25" s="21"/>
      <c r="N25" s="5"/>
      <c r="O25" s="5"/>
      <c r="P25" s="6"/>
    </row>
    <row r="26" spans="1:16" x14ac:dyDescent="0.25">
      <c r="A26" s="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.75" thickBot="1" x14ac:dyDescent="0.3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514BA-DD3D-46BC-BEAA-4BC532354AC5}">
  <dimension ref="A1:P30"/>
  <sheetViews>
    <sheetView topLeftCell="A4" workbookViewId="0">
      <selection activeCell="K18" sqref="K18:K24"/>
    </sheetView>
  </sheetViews>
  <sheetFormatPr defaultRowHeight="15" x14ac:dyDescent="0.25"/>
  <cols>
    <col min="1" max="1" width="17.140625" customWidth="1"/>
    <col min="2" max="2" width="11.140625" customWidth="1"/>
    <col min="3" max="3" width="13.28515625" customWidth="1"/>
    <col min="5" max="5" width="13" customWidth="1"/>
    <col min="6" max="6" width="13.7109375" bestFit="1" customWidth="1"/>
    <col min="9" max="9" width="15.42578125" bestFit="1" customWidth="1"/>
    <col min="10" max="10" width="27" bestFit="1" customWidth="1"/>
    <col min="11" max="11" width="13.85546875" bestFit="1" customWidth="1"/>
    <col min="12" max="12" width="13.140625" bestFit="1" customWidth="1"/>
    <col min="13" max="14" width="13.140625" customWidth="1"/>
    <col min="15" max="15" width="12" bestFit="1" customWidth="1"/>
  </cols>
  <sheetData>
    <row r="1" spans="1:16" ht="15.75" thickBot="1" x14ac:dyDescent="0.3"/>
    <row r="2" spans="1:16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x14ac:dyDescent="0.25">
      <c r="A3" s="4" t="s">
        <v>0</v>
      </c>
      <c r="B3" s="2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x14ac:dyDescent="0.25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x14ac:dyDescent="0.25">
      <c r="A5" s="32" t="s">
        <v>1</v>
      </c>
      <c r="B5" s="8"/>
      <c r="C5" s="8"/>
      <c r="D5" s="8"/>
      <c r="E5" s="8"/>
      <c r="F5" s="33" t="s">
        <v>40</v>
      </c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x14ac:dyDescent="0.25">
      <c r="A6" s="27" t="s">
        <v>35</v>
      </c>
      <c r="B6" s="28"/>
      <c r="C6" s="28"/>
      <c r="D6" s="28" t="s">
        <v>20</v>
      </c>
      <c r="E6" s="28"/>
      <c r="F6" s="29">
        <v>0.72</v>
      </c>
      <c r="G6" s="35"/>
      <c r="H6" s="5"/>
      <c r="I6" s="5"/>
      <c r="J6" s="5"/>
      <c r="K6" s="5"/>
      <c r="L6" s="5"/>
      <c r="M6" s="5"/>
      <c r="N6" s="5"/>
      <c r="O6" s="5"/>
      <c r="P6" s="6"/>
    </row>
    <row r="7" spans="1:16" x14ac:dyDescent="0.25">
      <c r="A7" s="27" t="s">
        <v>36</v>
      </c>
      <c r="B7" s="28"/>
      <c r="C7" s="28"/>
      <c r="D7" s="28" t="s">
        <v>22</v>
      </c>
      <c r="E7" s="28"/>
      <c r="F7" s="30">
        <v>0.72</v>
      </c>
      <c r="G7" s="5"/>
      <c r="H7" s="35"/>
      <c r="I7" s="5"/>
      <c r="J7" s="5"/>
      <c r="K7" s="5"/>
      <c r="L7" s="5"/>
      <c r="M7" s="5"/>
      <c r="N7" s="5"/>
      <c r="O7" s="5"/>
      <c r="P7" s="6"/>
    </row>
    <row r="8" spans="1:16" x14ac:dyDescent="0.25">
      <c r="A8" s="31" t="s">
        <v>5</v>
      </c>
      <c r="B8" s="28"/>
      <c r="C8" s="28"/>
      <c r="D8" s="28"/>
      <c r="E8" s="28"/>
      <c r="F8" s="29"/>
      <c r="G8" s="5"/>
      <c r="H8" s="5"/>
      <c r="I8" s="5"/>
      <c r="J8" s="5"/>
      <c r="K8" s="5"/>
      <c r="L8" s="5"/>
      <c r="M8" s="5"/>
      <c r="N8" s="5"/>
      <c r="O8" s="5"/>
      <c r="P8" s="6"/>
    </row>
    <row r="9" spans="1:16" x14ac:dyDescent="0.25">
      <c r="A9" s="28" t="s">
        <v>37</v>
      </c>
      <c r="B9" s="28"/>
      <c r="C9" s="28"/>
      <c r="D9" s="28"/>
      <c r="E9" s="28"/>
      <c r="F9" s="29"/>
      <c r="G9" s="5"/>
      <c r="H9" s="5"/>
      <c r="I9" s="5"/>
      <c r="J9" s="5"/>
      <c r="K9" s="5"/>
      <c r="L9" s="5"/>
      <c r="M9" s="5"/>
      <c r="N9" s="5"/>
      <c r="O9" s="5"/>
      <c r="P9" s="6"/>
    </row>
    <row r="10" spans="1:16" x14ac:dyDescent="0.25">
      <c r="A10" s="28"/>
      <c r="B10" s="28"/>
      <c r="C10" s="28"/>
      <c r="D10" s="28"/>
      <c r="E10" s="28"/>
      <c r="F10" s="29"/>
      <c r="G10" s="5"/>
      <c r="H10" s="5"/>
      <c r="I10" s="5"/>
      <c r="J10" s="5"/>
      <c r="K10" s="5"/>
      <c r="L10" s="5"/>
      <c r="M10" s="5"/>
      <c r="N10" s="5"/>
      <c r="O10" s="5"/>
      <c r="P10" s="6"/>
    </row>
    <row r="11" spans="1:16" x14ac:dyDescent="0.25">
      <c r="A11" s="28" t="s">
        <v>38</v>
      </c>
      <c r="B11" s="28"/>
      <c r="C11" s="28"/>
      <c r="D11" s="28"/>
      <c r="E11" s="28"/>
      <c r="F11" s="29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16" x14ac:dyDescent="0.25">
      <c r="A12" s="9"/>
      <c r="B12" s="10"/>
      <c r="C12" s="10"/>
      <c r="D12" s="10"/>
      <c r="E12" s="10"/>
      <c r="F12" s="11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1:16" x14ac:dyDescent="0.25">
      <c r="A13" s="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1:16" x14ac:dyDescent="0.25">
      <c r="A14" s="12" t="s">
        <v>10</v>
      </c>
      <c r="B14" s="2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</row>
    <row r="15" spans="1:16" x14ac:dyDescent="0.25">
      <c r="A15" s="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16" x14ac:dyDescent="0.25">
      <c r="A16" s="7" t="s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13" t="s">
        <v>12</v>
      </c>
      <c r="N16" s="5"/>
      <c r="O16" s="5"/>
      <c r="P16" s="6"/>
    </row>
    <row r="17" spans="1:16" x14ac:dyDescent="0.25">
      <c r="A17" s="14" t="s">
        <v>13</v>
      </c>
      <c r="B17" s="15" t="s">
        <v>14</v>
      </c>
      <c r="C17" s="15"/>
      <c r="D17" s="15"/>
      <c r="E17" s="15"/>
      <c r="F17" s="15"/>
      <c r="G17" s="15"/>
      <c r="H17" s="15"/>
      <c r="I17" s="16" t="s">
        <v>15</v>
      </c>
      <c r="J17" s="15" t="s">
        <v>32</v>
      </c>
      <c r="K17" s="16" t="s">
        <v>17</v>
      </c>
      <c r="L17" s="16" t="s">
        <v>18</v>
      </c>
      <c r="M17" s="16" t="s">
        <v>19</v>
      </c>
      <c r="N17" s="5"/>
      <c r="O17" s="5"/>
      <c r="P17" s="6"/>
    </row>
    <row r="18" spans="1:16" x14ac:dyDescent="0.25">
      <c r="A18" s="17" t="s">
        <v>20</v>
      </c>
      <c r="B18" s="18" t="s">
        <v>39</v>
      </c>
      <c r="C18" s="18"/>
      <c r="D18" s="18"/>
      <c r="E18" s="18"/>
      <c r="F18" s="18"/>
      <c r="G18" s="18"/>
      <c r="H18" s="18"/>
      <c r="I18" s="19">
        <v>4531</v>
      </c>
      <c r="J18" s="20">
        <v>255.84</v>
      </c>
      <c r="K18" s="20">
        <f>ROUND(J18*(1+$F$6/100),2)</f>
        <v>257.68</v>
      </c>
      <c r="L18" s="20">
        <f>(K18*39.3/100)</f>
        <v>101.26823999999999</v>
      </c>
      <c r="M18" s="20">
        <f>K18-L18</f>
        <v>156.41176000000002</v>
      </c>
      <c r="N18" s="5"/>
      <c r="O18" s="5"/>
      <c r="P18" s="6"/>
    </row>
    <row r="19" spans="1:16" x14ac:dyDescent="0.25">
      <c r="A19" s="14"/>
      <c r="B19" s="15"/>
      <c r="C19" s="15"/>
      <c r="D19" s="15"/>
      <c r="E19" s="15"/>
      <c r="F19" s="15"/>
      <c r="G19" s="15"/>
      <c r="H19" s="15"/>
      <c r="I19" s="16"/>
      <c r="J19" s="21"/>
      <c r="K19" s="21"/>
      <c r="L19" s="21"/>
      <c r="M19" s="21"/>
      <c r="N19" s="5"/>
      <c r="O19" s="5"/>
      <c r="P19" s="6"/>
    </row>
    <row r="20" spans="1:16" x14ac:dyDescent="0.25">
      <c r="A20" s="17" t="s">
        <v>22</v>
      </c>
      <c r="B20" s="18" t="s">
        <v>39</v>
      </c>
      <c r="C20" s="18"/>
      <c r="D20" s="18"/>
      <c r="E20" s="18"/>
      <c r="F20" s="18"/>
      <c r="G20" s="18"/>
      <c r="H20" s="18"/>
      <c r="I20" s="19">
        <v>4531</v>
      </c>
      <c r="J20" s="20">
        <v>255.84</v>
      </c>
      <c r="K20" s="20">
        <f>ROUND(J20*(1+$F$7/100),2)</f>
        <v>257.68</v>
      </c>
      <c r="L20" s="20">
        <f>K20</f>
        <v>257.68</v>
      </c>
      <c r="M20" s="20">
        <f t="shared" ref="M20" si="0">K20-L20</f>
        <v>0</v>
      </c>
      <c r="N20" s="5"/>
      <c r="O20" s="5"/>
      <c r="P20" s="6"/>
    </row>
    <row r="21" spans="1:16" x14ac:dyDescent="0.25">
      <c r="A21" s="14"/>
      <c r="B21" s="15"/>
      <c r="C21" s="15"/>
      <c r="D21" s="15"/>
      <c r="E21" s="15"/>
      <c r="F21" s="15"/>
      <c r="G21" s="15"/>
      <c r="H21" s="15"/>
      <c r="I21" s="16"/>
      <c r="J21" s="21"/>
      <c r="K21" s="21"/>
      <c r="L21" s="21"/>
      <c r="M21" s="21"/>
      <c r="N21" s="5"/>
      <c r="O21" s="5"/>
      <c r="P21" s="6"/>
    </row>
    <row r="22" spans="1:16" x14ac:dyDescent="0.25">
      <c r="A22" s="17"/>
      <c r="B22" s="18"/>
      <c r="C22" s="18"/>
      <c r="D22" s="18"/>
      <c r="E22" s="18"/>
      <c r="F22" s="18"/>
      <c r="G22" s="18"/>
      <c r="H22" s="18"/>
      <c r="I22" s="19"/>
      <c r="J22" s="20"/>
      <c r="K22" s="20"/>
      <c r="L22" s="20"/>
      <c r="M22" s="20"/>
      <c r="N22" s="5"/>
      <c r="O22" s="5"/>
      <c r="P22" s="6"/>
    </row>
    <row r="23" spans="1:16" x14ac:dyDescent="0.25">
      <c r="A23" s="14" t="s">
        <v>20</v>
      </c>
      <c r="B23" s="15" t="s">
        <v>33</v>
      </c>
      <c r="C23" s="15"/>
      <c r="D23" s="15"/>
      <c r="E23" s="15"/>
      <c r="F23" s="15"/>
      <c r="G23" s="15"/>
      <c r="H23" s="15"/>
      <c r="I23" s="16">
        <v>4532</v>
      </c>
      <c r="J23" s="21">
        <v>196.85</v>
      </c>
      <c r="K23" s="21">
        <f>ROUND(J23*(1+$F$6/100),2)</f>
        <v>198.27</v>
      </c>
      <c r="L23" s="21">
        <f>(K23*39.3/100)</f>
        <v>77.920109999999994</v>
      </c>
      <c r="M23" s="21">
        <f>K23-L23</f>
        <v>120.34989000000002</v>
      </c>
      <c r="N23" s="5"/>
      <c r="O23" s="5"/>
      <c r="P23" s="6"/>
    </row>
    <row r="24" spans="1:16" x14ac:dyDescent="0.25">
      <c r="A24" s="17" t="s">
        <v>22</v>
      </c>
      <c r="B24" s="18" t="s">
        <v>33</v>
      </c>
      <c r="C24" s="18"/>
      <c r="D24" s="18"/>
      <c r="E24" s="18"/>
      <c r="F24" s="18"/>
      <c r="G24" s="18"/>
      <c r="H24" s="18"/>
      <c r="I24" s="19">
        <v>4532</v>
      </c>
      <c r="J24" s="20">
        <v>218.71</v>
      </c>
      <c r="K24" s="20">
        <f>ROUND(J24*(1+$F$7/100),2)</f>
        <v>220.28</v>
      </c>
      <c r="L24" s="20">
        <f>K24</f>
        <v>220.28</v>
      </c>
      <c r="M24" s="20">
        <f t="shared" ref="M24" si="1">K24-L24</f>
        <v>0</v>
      </c>
      <c r="N24" s="5"/>
      <c r="O24" s="5"/>
      <c r="P24" s="6"/>
    </row>
    <row r="25" spans="1:16" x14ac:dyDescent="0.25">
      <c r="A25" s="14"/>
      <c r="B25" s="15"/>
      <c r="C25" s="15"/>
      <c r="D25" s="15"/>
      <c r="E25" s="15"/>
      <c r="F25" s="15"/>
      <c r="G25" s="15"/>
      <c r="H25" s="15"/>
      <c r="I25" s="16"/>
      <c r="J25" s="21"/>
      <c r="K25" s="21"/>
      <c r="L25" s="21"/>
      <c r="M25" s="21"/>
      <c r="N25" s="5"/>
      <c r="O25" s="5"/>
      <c r="P25" s="6"/>
    </row>
    <row r="26" spans="1:16" x14ac:dyDescent="0.25">
      <c r="A26" s="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.75" thickBot="1" x14ac:dyDescent="0.3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</row>
    <row r="30" spans="1:16" x14ac:dyDescent="0.25">
      <c r="I30" s="3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EB19E-C7C6-4994-83FB-403B104952DD}">
  <dimension ref="A2:P27"/>
  <sheetViews>
    <sheetView workbookViewId="0">
      <selection activeCell="K18" sqref="K18:K24"/>
    </sheetView>
  </sheetViews>
  <sheetFormatPr defaultRowHeight="15" x14ac:dyDescent="0.25"/>
  <cols>
    <col min="1" max="1" width="16.42578125" customWidth="1"/>
    <col min="2" max="2" width="11.140625" customWidth="1"/>
    <col min="3" max="3" width="13.28515625" customWidth="1"/>
    <col min="5" max="5" width="13" customWidth="1"/>
    <col min="6" max="6" width="13.7109375" bestFit="1" customWidth="1"/>
    <col min="9" max="9" width="15.42578125" bestFit="1" customWidth="1"/>
    <col min="10" max="10" width="27" bestFit="1" customWidth="1"/>
    <col min="11" max="11" width="13.85546875" bestFit="1" customWidth="1"/>
    <col min="12" max="12" width="13.140625" bestFit="1" customWidth="1"/>
    <col min="13" max="14" width="13.140625" customWidth="1"/>
    <col min="15" max="15" width="12" bestFit="1" customWidth="1"/>
  </cols>
  <sheetData>
    <row r="2" spans="1:16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x14ac:dyDescent="0.25">
      <c r="A3" s="4" t="s">
        <v>0</v>
      </c>
      <c r="B3" s="2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x14ac:dyDescent="0.25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x14ac:dyDescent="0.25">
      <c r="A5" s="32" t="s">
        <v>1</v>
      </c>
      <c r="B5" s="8"/>
      <c r="C5" s="8"/>
      <c r="D5" s="8"/>
      <c r="E5" s="8"/>
      <c r="F5" s="33" t="s">
        <v>41</v>
      </c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x14ac:dyDescent="0.25">
      <c r="A6" s="27" t="s">
        <v>35</v>
      </c>
      <c r="B6" s="28"/>
      <c r="C6" s="28"/>
      <c r="D6" s="28" t="s">
        <v>20</v>
      </c>
      <c r="E6" s="28"/>
      <c r="F6" s="34">
        <v>0.5</v>
      </c>
      <c r="G6" s="5"/>
      <c r="H6" s="5"/>
      <c r="I6" s="5"/>
      <c r="J6" s="5"/>
      <c r="K6" s="5"/>
      <c r="L6" s="5"/>
      <c r="M6" s="5"/>
      <c r="N6" s="5"/>
      <c r="O6" s="5"/>
      <c r="P6" s="6"/>
    </row>
    <row r="7" spans="1:16" x14ac:dyDescent="0.25">
      <c r="A7" s="27" t="s">
        <v>36</v>
      </c>
      <c r="B7" s="28"/>
      <c r="C7" s="28"/>
      <c r="D7" s="28" t="s">
        <v>22</v>
      </c>
      <c r="E7" s="28"/>
      <c r="F7" s="30">
        <v>0.5</v>
      </c>
      <c r="G7" s="5"/>
      <c r="H7" s="5"/>
      <c r="I7" s="5"/>
      <c r="J7" s="5"/>
      <c r="K7" s="5"/>
      <c r="L7" s="5"/>
      <c r="M7" s="5"/>
      <c r="N7" s="5"/>
      <c r="O7" s="5"/>
      <c r="P7" s="6"/>
    </row>
    <row r="8" spans="1:16" x14ac:dyDescent="0.25">
      <c r="A8" s="31" t="s">
        <v>5</v>
      </c>
      <c r="B8" s="28"/>
      <c r="C8" s="28"/>
      <c r="D8" s="28"/>
      <c r="E8" s="28"/>
      <c r="F8" s="29"/>
      <c r="G8" s="5"/>
      <c r="H8" s="5"/>
      <c r="I8" s="5"/>
      <c r="J8" s="5"/>
      <c r="K8" s="5"/>
      <c r="L8" s="5"/>
      <c r="M8" s="5"/>
      <c r="N8" s="5"/>
      <c r="O8" s="5"/>
      <c r="P8" s="6"/>
    </row>
    <row r="9" spans="1:16" x14ac:dyDescent="0.25">
      <c r="A9" s="28" t="s">
        <v>37</v>
      </c>
      <c r="B9" s="28"/>
      <c r="C9" s="28"/>
      <c r="D9" s="28"/>
      <c r="E9" s="28"/>
      <c r="F9" s="29"/>
      <c r="G9" s="5"/>
      <c r="H9" s="5"/>
      <c r="I9" s="5"/>
      <c r="J9" s="5"/>
      <c r="K9" s="5"/>
      <c r="L9" s="5"/>
      <c r="M9" s="5"/>
      <c r="N9" s="5"/>
      <c r="O9" s="5"/>
      <c r="P9" s="6"/>
    </row>
    <row r="10" spans="1:16" x14ac:dyDescent="0.25">
      <c r="A10" s="28"/>
      <c r="B10" s="28"/>
      <c r="C10" s="28"/>
      <c r="D10" s="28"/>
      <c r="E10" s="28"/>
      <c r="F10" s="29"/>
      <c r="G10" s="5"/>
      <c r="H10" s="5"/>
      <c r="I10" s="5"/>
      <c r="J10" s="5"/>
      <c r="K10" s="5"/>
      <c r="L10" s="5"/>
      <c r="M10" s="5"/>
      <c r="N10" s="5"/>
      <c r="O10" s="5"/>
      <c r="P10" s="6"/>
    </row>
    <row r="11" spans="1:16" x14ac:dyDescent="0.25">
      <c r="A11" s="28" t="s">
        <v>38</v>
      </c>
      <c r="B11" s="28"/>
      <c r="C11" s="28"/>
      <c r="D11" s="28"/>
      <c r="E11" s="28"/>
      <c r="F11" s="29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16" x14ac:dyDescent="0.25">
      <c r="A12" s="9"/>
      <c r="B12" s="10"/>
      <c r="C12" s="10"/>
      <c r="D12" s="10"/>
      <c r="E12" s="10"/>
      <c r="F12" s="11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1:16" x14ac:dyDescent="0.25">
      <c r="A13" s="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1:16" x14ac:dyDescent="0.25">
      <c r="A14" s="12" t="s">
        <v>10</v>
      </c>
      <c r="B14" s="2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</row>
    <row r="15" spans="1:16" x14ac:dyDescent="0.25">
      <c r="A15" s="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16" x14ac:dyDescent="0.25">
      <c r="A16" s="7" t="s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13" t="s">
        <v>12</v>
      </c>
      <c r="N16" s="5"/>
      <c r="O16" s="5"/>
      <c r="P16" s="6"/>
    </row>
    <row r="17" spans="1:16" x14ac:dyDescent="0.25">
      <c r="A17" s="14" t="s">
        <v>13</v>
      </c>
      <c r="B17" s="15" t="s">
        <v>14</v>
      </c>
      <c r="C17" s="15"/>
      <c r="D17" s="15"/>
      <c r="E17" s="15"/>
      <c r="F17" s="15"/>
      <c r="G17" s="15"/>
      <c r="H17" s="15"/>
      <c r="I17" s="16" t="s">
        <v>15</v>
      </c>
      <c r="J17" s="15" t="s">
        <v>32</v>
      </c>
      <c r="K17" s="16" t="s">
        <v>17</v>
      </c>
      <c r="L17" s="16" t="s">
        <v>18</v>
      </c>
      <c r="M17" s="16" t="s">
        <v>19</v>
      </c>
      <c r="N17" s="5"/>
      <c r="O17" s="5"/>
      <c r="P17" s="6"/>
    </row>
    <row r="18" spans="1:16" x14ac:dyDescent="0.25">
      <c r="A18" s="17" t="s">
        <v>20</v>
      </c>
      <c r="B18" s="18" t="s">
        <v>39</v>
      </c>
      <c r="C18" s="18"/>
      <c r="D18" s="18"/>
      <c r="E18" s="18"/>
      <c r="F18" s="18"/>
      <c r="G18" s="18"/>
      <c r="H18" s="18"/>
      <c r="I18" s="19">
        <v>4531</v>
      </c>
      <c r="J18" s="20">
        <v>257.68</v>
      </c>
      <c r="K18" s="20">
        <f>ROUND(J18*(1+$F$6/100),2)</f>
        <v>258.97000000000003</v>
      </c>
      <c r="L18" s="20">
        <f>(K18*39.3/100)</f>
        <v>101.77521</v>
      </c>
      <c r="M18" s="20">
        <f>K18-L18</f>
        <v>157.19479000000001</v>
      </c>
      <c r="N18" s="5"/>
      <c r="O18" s="5"/>
      <c r="P18" s="6"/>
    </row>
    <row r="19" spans="1:16" x14ac:dyDescent="0.25">
      <c r="A19" s="14"/>
      <c r="B19" s="15"/>
      <c r="C19" s="15"/>
      <c r="D19" s="15"/>
      <c r="E19" s="15"/>
      <c r="F19" s="15"/>
      <c r="G19" s="15"/>
      <c r="H19" s="15"/>
      <c r="I19" s="16"/>
      <c r="J19" s="21"/>
      <c r="K19" s="21"/>
      <c r="L19" s="21"/>
      <c r="M19" s="21"/>
      <c r="N19" s="5"/>
      <c r="O19" s="5"/>
      <c r="P19" s="6"/>
    </row>
    <row r="20" spans="1:16" x14ac:dyDescent="0.25">
      <c r="A20" s="17" t="s">
        <v>22</v>
      </c>
      <c r="B20" s="18" t="s">
        <v>39</v>
      </c>
      <c r="C20" s="18"/>
      <c r="D20" s="18"/>
      <c r="E20" s="18"/>
      <c r="F20" s="18"/>
      <c r="G20" s="18"/>
      <c r="H20" s="18"/>
      <c r="I20" s="19">
        <v>4531</v>
      </c>
      <c r="J20" s="20">
        <v>257.68</v>
      </c>
      <c r="K20" s="20">
        <f>ROUND(J20*(1+$F$7/100),2)</f>
        <v>258.97000000000003</v>
      </c>
      <c r="L20" s="20">
        <f>K20</f>
        <v>258.97000000000003</v>
      </c>
      <c r="M20" s="20">
        <f t="shared" ref="M20" si="0">K20-L20</f>
        <v>0</v>
      </c>
      <c r="N20" s="5"/>
      <c r="O20" s="5"/>
      <c r="P20" s="6"/>
    </row>
    <row r="21" spans="1:16" x14ac:dyDescent="0.25">
      <c r="A21" s="14"/>
      <c r="B21" s="15"/>
      <c r="C21" s="15"/>
      <c r="D21" s="15"/>
      <c r="E21" s="15"/>
      <c r="F21" s="15"/>
      <c r="G21" s="15"/>
      <c r="H21" s="15"/>
      <c r="I21" s="16"/>
      <c r="J21" s="21"/>
      <c r="K21" s="21"/>
      <c r="L21" s="21"/>
      <c r="M21" s="21"/>
      <c r="N21" s="5"/>
      <c r="O21" s="5"/>
      <c r="P21" s="6"/>
    </row>
    <row r="22" spans="1:16" x14ac:dyDescent="0.25">
      <c r="A22" s="17"/>
      <c r="B22" s="18"/>
      <c r="C22" s="18"/>
      <c r="D22" s="18"/>
      <c r="E22" s="18"/>
      <c r="F22" s="18"/>
      <c r="G22" s="18"/>
      <c r="H22" s="18"/>
      <c r="I22" s="19"/>
      <c r="J22" s="20"/>
      <c r="K22" s="20"/>
      <c r="L22" s="20"/>
      <c r="M22" s="20"/>
      <c r="N22" s="5"/>
      <c r="O22" s="5"/>
      <c r="P22" s="6"/>
    </row>
    <row r="23" spans="1:16" x14ac:dyDescent="0.25">
      <c r="A23" s="14" t="s">
        <v>20</v>
      </c>
      <c r="B23" s="15" t="s">
        <v>33</v>
      </c>
      <c r="C23" s="15"/>
      <c r="D23" s="15"/>
      <c r="E23" s="15"/>
      <c r="F23" s="15"/>
      <c r="G23" s="15"/>
      <c r="H23" s="15"/>
      <c r="I23" s="16">
        <v>4532</v>
      </c>
      <c r="J23" s="21">
        <v>198.27</v>
      </c>
      <c r="K23" s="21">
        <f>ROUND(J23*(1+$F$6/100),2)</f>
        <v>199.26</v>
      </c>
      <c r="L23" s="21">
        <f>(K23*39.3/100)</f>
        <v>78.309179999999984</v>
      </c>
      <c r="M23" s="21">
        <f>K23-L23</f>
        <v>120.95082000000001</v>
      </c>
      <c r="N23" s="5"/>
      <c r="O23" s="5"/>
      <c r="P23" s="6"/>
    </row>
    <row r="24" spans="1:16" x14ac:dyDescent="0.25">
      <c r="A24" s="17" t="s">
        <v>22</v>
      </c>
      <c r="B24" s="18" t="s">
        <v>33</v>
      </c>
      <c r="C24" s="18"/>
      <c r="D24" s="18"/>
      <c r="E24" s="18"/>
      <c r="F24" s="18"/>
      <c r="G24" s="18"/>
      <c r="H24" s="18"/>
      <c r="I24" s="19">
        <v>4532</v>
      </c>
      <c r="J24" s="20">
        <v>220.28</v>
      </c>
      <c r="K24" s="20">
        <f>ROUND(J24*(1+$F$7/100),2)</f>
        <v>221.38</v>
      </c>
      <c r="L24" s="20">
        <f>K24</f>
        <v>221.38</v>
      </c>
      <c r="M24" s="20">
        <f t="shared" ref="M24" si="1">K24-L24</f>
        <v>0</v>
      </c>
      <c r="N24" s="5"/>
      <c r="O24" s="5"/>
      <c r="P24" s="6"/>
    </row>
    <row r="25" spans="1:16" x14ac:dyDescent="0.25">
      <c r="A25" s="14"/>
      <c r="B25" s="15"/>
      <c r="C25" s="15"/>
      <c r="D25" s="15"/>
      <c r="E25" s="15"/>
      <c r="F25" s="15"/>
      <c r="G25" s="15"/>
      <c r="H25" s="15"/>
      <c r="I25" s="16"/>
      <c r="J25" s="21"/>
      <c r="K25" s="21"/>
      <c r="L25" s="21"/>
      <c r="M25" s="21"/>
      <c r="N25" s="5"/>
      <c r="O25" s="5"/>
      <c r="P25" s="6"/>
    </row>
    <row r="26" spans="1:16" x14ac:dyDescent="0.25">
      <c r="A26" s="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</row>
  </sheetData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0A85E-ECAE-4C57-9569-6118FD815AD4}">
  <dimension ref="A1:P27"/>
  <sheetViews>
    <sheetView workbookViewId="0">
      <selection activeCell="J30" sqref="J30:J36"/>
    </sheetView>
  </sheetViews>
  <sheetFormatPr defaultRowHeight="15" x14ac:dyDescent="0.25"/>
  <cols>
    <col min="1" max="1" width="16.42578125" customWidth="1"/>
    <col min="2" max="2" width="11.140625" customWidth="1"/>
    <col min="3" max="3" width="13.28515625" customWidth="1"/>
    <col min="5" max="5" width="13" customWidth="1"/>
    <col min="6" max="6" width="13.7109375" bestFit="1" customWidth="1"/>
    <col min="9" max="9" width="15.42578125" bestFit="1" customWidth="1"/>
    <col min="10" max="10" width="27" bestFit="1" customWidth="1"/>
    <col min="11" max="11" width="13.85546875" bestFit="1" customWidth="1"/>
    <col min="12" max="12" width="13.140625" bestFit="1" customWidth="1"/>
    <col min="13" max="14" width="13.140625" customWidth="1"/>
    <col min="15" max="15" width="12" bestFit="1" customWidth="1"/>
  </cols>
  <sheetData>
    <row r="1" spans="1:16" ht="15.75" thickBot="1" x14ac:dyDescent="0.3"/>
    <row r="2" spans="1:16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x14ac:dyDescent="0.25">
      <c r="A3" s="4" t="s">
        <v>0</v>
      </c>
      <c r="B3" s="2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x14ac:dyDescent="0.25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x14ac:dyDescent="0.25">
      <c r="A5" s="32" t="s">
        <v>1</v>
      </c>
      <c r="B5" s="8"/>
      <c r="C5" s="8"/>
      <c r="D5" s="8"/>
      <c r="E5" s="8"/>
      <c r="F5" s="33" t="s">
        <v>42</v>
      </c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x14ac:dyDescent="0.25">
      <c r="A6" s="27" t="s">
        <v>35</v>
      </c>
      <c r="B6" s="28"/>
      <c r="C6" s="28"/>
      <c r="D6" s="28" t="s">
        <v>20</v>
      </c>
      <c r="E6" s="28"/>
      <c r="F6" s="34">
        <v>3.03</v>
      </c>
      <c r="G6" s="5"/>
      <c r="H6" s="5"/>
      <c r="I6" s="5"/>
      <c r="J6" s="5"/>
      <c r="K6" s="5"/>
      <c r="L6" s="5"/>
      <c r="M6" s="5"/>
      <c r="N6" s="5"/>
      <c r="O6" s="5"/>
      <c r="P6" s="6"/>
    </row>
    <row r="7" spans="1:16" x14ac:dyDescent="0.25">
      <c r="A7" s="27" t="s">
        <v>36</v>
      </c>
      <c r="B7" s="28"/>
      <c r="C7" s="28"/>
      <c r="D7" s="28" t="s">
        <v>22</v>
      </c>
      <c r="E7" s="28"/>
      <c r="F7" s="30">
        <v>3.03</v>
      </c>
      <c r="G7" s="5"/>
      <c r="H7" s="5"/>
      <c r="I7" s="5"/>
      <c r="J7" s="5"/>
      <c r="K7" s="5"/>
      <c r="L7" s="5"/>
      <c r="M7" s="5"/>
      <c r="N7" s="5"/>
      <c r="O7" s="5"/>
      <c r="P7" s="6"/>
    </row>
    <row r="8" spans="1:16" x14ac:dyDescent="0.25">
      <c r="A8" s="31" t="s">
        <v>5</v>
      </c>
      <c r="B8" s="28"/>
      <c r="C8" s="28"/>
      <c r="D8" s="28"/>
      <c r="E8" s="28"/>
      <c r="F8" s="29"/>
      <c r="G8" s="5"/>
      <c r="H8" s="5"/>
      <c r="I8" s="5"/>
      <c r="J8" s="5"/>
      <c r="K8" s="5"/>
      <c r="L8" s="5"/>
      <c r="M8" s="5"/>
      <c r="N8" s="5"/>
      <c r="O8" s="5"/>
      <c r="P8" s="6"/>
    </row>
    <row r="9" spans="1:16" x14ac:dyDescent="0.25">
      <c r="A9" s="28" t="s">
        <v>37</v>
      </c>
      <c r="B9" s="28"/>
      <c r="C9" s="28"/>
      <c r="D9" s="28"/>
      <c r="E9" s="28"/>
      <c r="F9" s="29"/>
      <c r="G9" s="5"/>
      <c r="H9" s="5"/>
      <c r="I9" s="5"/>
      <c r="J9" s="5"/>
      <c r="K9" s="5"/>
      <c r="L9" s="5"/>
      <c r="M9" s="5"/>
      <c r="N9" s="5"/>
      <c r="O9" s="5"/>
      <c r="P9" s="6"/>
    </row>
    <row r="10" spans="1:16" x14ac:dyDescent="0.25">
      <c r="A10" s="28"/>
      <c r="B10" s="28"/>
      <c r="C10" s="28"/>
      <c r="D10" s="28"/>
      <c r="E10" s="28"/>
      <c r="F10" s="29"/>
      <c r="G10" s="5"/>
      <c r="H10" s="5"/>
      <c r="I10" s="5"/>
      <c r="J10" s="5"/>
      <c r="K10" s="5"/>
      <c r="L10" s="5"/>
      <c r="M10" s="5"/>
      <c r="N10" s="5"/>
      <c r="O10" s="5"/>
      <c r="P10" s="6"/>
    </row>
    <row r="11" spans="1:16" x14ac:dyDescent="0.25">
      <c r="A11" s="28" t="s">
        <v>38</v>
      </c>
      <c r="B11" s="28"/>
      <c r="C11" s="28"/>
      <c r="D11" s="28"/>
      <c r="E11" s="28"/>
      <c r="F11" s="29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16" x14ac:dyDescent="0.25">
      <c r="A12" s="9"/>
      <c r="B12" s="10"/>
      <c r="C12" s="10"/>
      <c r="D12" s="10"/>
      <c r="E12" s="10"/>
      <c r="F12" s="11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1:16" x14ac:dyDescent="0.25">
      <c r="A13" s="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1:16" x14ac:dyDescent="0.25">
      <c r="A14" s="12" t="s">
        <v>10</v>
      </c>
      <c r="B14" s="2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</row>
    <row r="15" spans="1:16" x14ac:dyDescent="0.25">
      <c r="A15" s="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16" x14ac:dyDescent="0.25">
      <c r="A16" s="7" t="s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13" t="s">
        <v>12</v>
      </c>
      <c r="N16" s="5"/>
      <c r="O16" s="5"/>
      <c r="P16" s="6"/>
    </row>
    <row r="17" spans="1:16" x14ac:dyDescent="0.25">
      <c r="A17" s="14" t="s">
        <v>13</v>
      </c>
      <c r="B17" s="15" t="s">
        <v>14</v>
      </c>
      <c r="C17" s="15"/>
      <c r="D17" s="15"/>
      <c r="E17" s="15"/>
      <c r="F17" s="15"/>
      <c r="G17" s="15"/>
      <c r="H17" s="15"/>
      <c r="I17" s="16" t="s">
        <v>15</v>
      </c>
      <c r="J17" s="15" t="s">
        <v>32</v>
      </c>
      <c r="K17" s="16" t="s">
        <v>17</v>
      </c>
      <c r="L17" s="16" t="s">
        <v>18</v>
      </c>
      <c r="M17" s="16" t="s">
        <v>19</v>
      </c>
      <c r="N17" s="5"/>
      <c r="O17" s="5"/>
      <c r="P17" s="6"/>
    </row>
    <row r="18" spans="1:16" x14ac:dyDescent="0.25">
      <c r="A18" s="17" t="s">
        <v>20</v>
      </c>
      <c r="B18" s="18" t="s">
        <v>39</v>
      </c>
      <c r="C18" s="18"/>
      <c r="D18" s="18"/>
      <c r="E18" s="18"/>
      <c r="F18" s="18"/>
      <c r="G18" s="18"/>
      <c r="H18" s="18"/>
      <c r="I18" s="19">
        <v>4531</v>
      </c>
      <c r="J18" s="20">
        <v>258.97000000000003</v>
      </c>
      <c r="K18" s="20">
        <f>ROUND(J18*(1+$F$6/100),2)</f>
        <v>266.82</v>
      </c>
      <c r="L18" s="20">
        <f>(K18*39.3/100)</f>
        <v>104.86026</v>
      </c>
      <c r="M18" s="20">
        <f>K18-L18</f>
        <v>161.95974000000001</v>
      </c>
      <c r="N18" s="5"/>
      <c r="O18" s="5"/>
      <c r="P18" s="6"/>
    </row>
    <row r="19" spans="1:16" x14ac:dyDescent="0.25">
      <c r="A19" s="14"/>
      <c r="B19" s="15"/>
      <c r="C19" s="15"/>
      <c r="D19" s="15"/>
      <c r="E19" s="15"/>
      <c r="F19" s="15"/>
      <c r="G19" s="15"/>
      <c r="H19" s="15"/>
      <c r="I19" s="16"/>
      <c r="J19" s="21"/>
      <c r="K19" s="21"/>
      <c r="L19" s="21"/>
      <c r="M19" s="21"/>
      <c r="N19" s="5"/>
      <c r="O19" s="5"/>
      <c r="P19" s="6"/>
    </row>
    <row r="20" spans="1:16" x14ac:dyDescent="0.25">
      <c r="A20" s="17" t="s">
        <v>22</v>
      </c>
      <c r="B20" s="18" t="s">
        <v>39</v>
      </c>
      <c r="C20" s="18"/>
      <c r="D20" s="18"/>
      <c r="E20" s="18"/>
      <c r="F20" s="18"/>
      <c r="G20" s="18"/>
      <c r="H20" s="18"/>
      <c r="I20" s="19">
        <v>4531</v>
      </c>
      <c r="J20" s="20">
        <v>258.97000000000003</v>
      </c>
      <c r="K20" s="20">
        <f>ROUND(J20*(1+$F$7/100),2)</f>
        <v>266.82</v>
      </c>
      <c r="L20" s="20">
        <f>K20</f>
        <v>266.82</v>
      </c>
      <c r="M20" s="20">
        <f t="shared" ref="M20" si="0">K20-L20</f>
        <v>0</v>
      </c>
      <c r="N20" s="5"/>
      <c r="O20" s="5"/>
      <c r="P20" s="6"/>
    </row>
    <row r="21" spans="1:16" x14ac:dyDescent="0.25">
      <c r="A21" s="14"/>
      <c r="B21" s="15"/>
      <c r="C21" s="15"/>
      <c r="D21" s="15"/>
      <c r="E21" s="15"/>
      <c r="F21" s="15"/>
      <c r="G21" s="15"/>
      <c r="H21" s="15"/>
      <c r="I21" s="16"/>
      <c r="J21" s="21"/>
      <c r="K21" s="21"/>
      <c r="L21" s="21"/>
      <c r="M21" s="21"/>
      <c r="N21" s="5"/>
      <c r="O21" s="5"/>
      <c r="P21" s="6"/>
    </row>
    <row r="22" spans="1:16" x14ac:dyDescent="0.25">
      <c r="A22" s="17"/>
      <c r="B22" s="18"/>
      <c r="C22" s="18"/>
      <c r="D22" s="18"/>
      <c r="E22" s="18"/>
      <c r="F22" s="18"/>
      <c r="G22" s="18"/>
      <c r="H22" s="18"/>
      <c r="I22" s="19"/>
      <c r="J22" s="20"/>
      <c r="K22" s="20"/>
      <c r="L22" s="20"/>
      <c r="M22" s="20"/>
      <c r="N22" s="5"/>
      <c r="O22" s="5"/>
      <c r="P22" s="6"/>
    </row>
    <row r="23" spans="1:16" x14ac:dyDescent="0.25">
      <c r="A23" s="14" t="s">
        <v>20</v>
      </c>
      <c r="B23" s="15" t="s">
        <v>33</v>
      </c>
      <c r="C23" s="15"/>
      <c r="D23" s="15"/>
      <c r="E23" s="15"/>
      <c r="F23" s="15"/>
      <c r="G23" s="15"/>
      <c r="H23" s="15"/>
      <c r="I23" s="16">
        <v>4532</v>
      </c>
      <c r="J23" s="21">
        <v>199.26</v>
      </c>
      <c r="K23" s="21">
        <f>ROUND(J23*(1+$F$6/100),2)</f>
        <v>205.3</v>
      </c>
      <c r="L23" s="21">
        <f>(K23*39.3/100)</f>
        <v>80.682900000000004</v>
      </c>
      <c r="M23" s="21">
        <f>K23-L23</f>
        <v>124.61710000000001</v>
      </c>
      <c r="N23" s="5"/>
      <c r="O23" s="5"/>
      <c r="P23" s="6"/>
    </row>
    <row r="24" spans="1:16" x14ac:dyDescent="0.25">
      <c r="A24" s="17" t="s">
        <v>22</v>
      </c>
      <c r="B24" s="18" t="s">
        <v>33</v>
      </c>
      <c r="C24" s="18"/>
      <c r="D24" s="18"/>
      <c r="E24" s="18"/>
      <c r="F24" s="18"/>
      <c r="G24" s="18"/>
      <c r="H24" s="18"/>
      <c r="I24" s="19">
        <v>4532</v>
      </c>
      <c r="J24" s="20">
        <v>221.38</v>
      </c>
      <c r="K24" s="20">
        <f>ROUND(J24*(1+$F$7/100),2)</f>
        <v>228.09</v>
      </c>
      <c r="L24" s="20">
        <f>K24</f>
        <v>228.09</v>
      </c>
      <c r="M24" s="20">
        <f t="shared" ref="M24" si="1">K24-L24</f>
        <v>0</v>
      </c>
      <c r="N24" s="5"/>
      <c r="O24" s="5"/>
      <c r="P24" s="6"/>
    </row>
    <row r="25" spans="1:16" x14ac:dyDescent="0.25">
      <c r="A25" s="14"/>
      <c r="B25" s="15"/>
      <c r="C25" s="15"/>
      <c r="D25" s="15"/>
      <c r="E25" s="15"/>
      <c r="F25" s="15"/>
      <c r="G25" s="15"/>
      <c r="H25" s="15"/>
      <c r="I25" s="16"/>
      <c r="J25" s="21"/>
      <c r="K25" s="21"/>
      <c r="L25" s="21"/>
      <c r="M25" s="21"/>
      <c r="N25" s="5"/>
      <c r="O25" s="5"/>
      <c r="P25" s="6"/>
    </row>
    <row r="26" spans="1:16" x14ac:dyDescent="0.25">
      <c r="A26" s="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.75" thickBot="1" x14ac:dyDescent="0.3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</row>
  </sheetData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285C4-0707-47B5-8D06-7AF91C6E3FE9}">
  <dimension ref="A1:P27"/>
  <sheetViews>
    <sheetView workbookViewId="0">
      <selection activeCell="K12" sqref="K12"/>
    </sheetView>
  </sheetViews>
  <sheetFormatPr defaultRowHeight="15" x14ac:dyDescent="0.25"/>
  <cols>
    <col min="1" max="1" width="16.42578125" customWidth="1"/>
    <col min="2" max="2" width="11.140625" customWidth="1"/>
    <col min="3" max="3" width="13.28515625" customWidth="1"/>
    <col min="5" max="5" width="13" customWidth="1"/>
    <col min="6" max="6" width="13.7109375" bestFit="1" customWidth="1"/>
    <col min="9" max="9" width="15.42578125" bestFit="1" customWidth="1"/>
    <col min="10" max="10" width="27" bestFit="1" customWidth="1"/>
    <col min="11" max="11" width="13.85546875" bestFit="1" customWidth="1"/>
    <col min="12" max="12" width="13.140625" bestFit="1" customWidth="1"/>
    <col min="13" max="14" width="13.140625" customWidth="1"/>
    <col min="15" max="15" width="12" bestFit="1" customWidth="1"/>
  </cols>
  <sheetData>
    <row r="1" spans="1:16" ht="15.75" thickBot="1" x14ac:dyDescent="0.3"/>
    <row r="2" spans="1:16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x14ac:dyDescent="0.25">
      <c r="A3" s="4" t="s">
        <v>0</v>
      </c>
      <c r="B3" s="2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x14ac:dyDescent="0.25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x14ac:dyDescent="0.25">
      <c r="A5" s="32" t="s">
        <v>1</v>
      </c>
      <c r="B5" s="8"/>
      <c r="C5" s="8"/>
      <c r="D5" s="8"/>
      <c r="E5" s="8"/>
      <c r="F5" s="33" t="s">
        <v>43</v>
      </c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x14ac:dyDescent="0.25">
      <c r="A6" s="27" t="s">
        <v>35</v>
      </c>
      <c r="B6" s="28"/>
      <c r="C6" s="28"/>
      <c r="D6" s="28" t="s">
        <v>20</v>
      </c>
      <c r="E6" s="28"/>
      <c r="F6" s="34">
        <v>1.06</v>
      </c>
      <c r="G6" s="5"/>
      <c r="H6" s="5"/>
      <c r="I6" s="5"/>
      <c r="J6" s="5"/>
      <c r="K6" s="5"/>
      <c r="L6" s="5"/>
      <c r="M6" s="5"/>
      <c r="N6" s="5"/>
      <c r="O6" s="5"/>
      <c r="P6" s="6"/>
    </row>
    <row r="7" spans="1:16" x14ac:dyDescent="0.25">
      <c r="A7" s="27" t="s">
        <v>36</v>
      </c>
      <c r="B7" s="28"/>
      <c r="C7" s="28"/>
      <c r="D7" s="28" t="s">
        <v>22</v>
      </c>
      <c r="E7" s="28"/>
      <c r="F7" s="30">
        <v>-0.84</v>
      </c>
      <c r="G7" s="5"/>
      <c r="H7" s="5"/>
      <c r="I7" s="5"/>
      <c r="J7" s="5"/>
      <c r="K7" s="5"/>
      <c r="L7" s="5"/>
      <c r="M7" s="5"/>
      <c r="N7" s="5"/>
      <c r="O7" s="5"/>
      <c r="P7" s="6"/>
    </row>
    <row r="8" spans="1:16" x14ac:dyDescent="0.25">
      <c r="A8" s="31" t="s">
        <v>5</v>
      </c>
      <c r="B8" s="28"/>
      <c r="C8" s="28"/>
      <c r="D8" s="28"/>
      <c r="E8" s="28"/>
      <c r="F8" s="29"/>
      <c r="G8" s="5"/>
      <c r="H8" s="5"/>
      <c r="I8" s="5"/>
      <c r="J8" s="5"/>
      <c r="K8" s="5"/>
      <c r="L8" s="5"/>
      <c r="M8" s="5"/>
      <c r="N8" s="5"/>
      <c r="O8" s="5"/>
      <c r="P8" s="6"/>
    </row>
    <row r="9" spans="1:16" x14ac:dyDescent="0.25">
      <c r="A9" s="28" t="s">
        <v>37</v>
      </c>
      <c r="B9" s="28"/>
      <c r="C9" s="28"/>
      <c r="D9" s="28"/>
      <c r="E9" s="28"/>
      <c r="F9" s="29"/>
      <c r="G9" s="5"/>
      <c r="H9" s="5"/>
      <c r="I9" s="5"/>
      <c r="J9" s="5"/>
      <c r="K9" s="5"/>
      <c r="L9" s="5"/>
      <c r="M9" s="5"/>
      <c r="N9" s="5"/>
      <c r="O9" s="5"/>
      <c r="P9" s="6"/>
    </row>
    <row r="10" spans="1:16" x14ac:dyDescent="0.25">
      <c r="A10" s="28"/>
      <c r="B10" s="28"/>
      <c r="C10" s="28"/>
      <c r="D10" s="28"/>
      <c r="E10" s="28"/>
      <c r="F10" s="29"/>
      <c r="G10" s="5"/>
      <c r="H10" s="5"/>
      <c r="I10" s="5"/>
      <c r="J10" s="5"/>
      <c r="K10" s="5"/>
      <c r="L10" s="5"/>
      <c r="M10" s="5"/>
      <c r="N10" s="5"/>
      <c r="O10" s="5"/>
      <c r="P10" s="6"/>
    </row>
    <row r="11" spans="1:16" x14ac:dyDescent="0.25">
      <c r="A11" s="28" t="s">
        <v>38</v>
      </c>
      <c r="B11" s="28"/>
      <c r="C11" s="28"/>
      <c r="D11" s="28"/>
      <c r="E11" s="28"/>
      <c r="F11" s="29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16" x14ac:dyDescent="0.25">
      <c r="A12" s="9"/>
      <c r="B12" s="10"/>
      <c r="C12" s="10"/>
      <c r="D12" s="10"/>
      <c r="E12" s="10"/>
      <c r="F12" s="11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1:16" x14ac:dyDescent="0.25">
      <c r="A13" s="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1:16" x14ac:dyDescent="0.25">
      <c r="A14" s="12" t="s">
        <v>10</v>
      </c>
      <c r="B14" s="2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</row>
    <row r="15" spans="1:16" x14ac:dyDescent="0.25">
      <c r="A15" s="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16" x14ac:dyDescent="0.25">
      <c r="A16" s="7" t="s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13" t="s">
        <v>12</v>
      </c>
      <c r="N16" s="5"/>
      <c r="O16" s="5"/>
      <c r="P16" s="6"/>
    </row>
    <row r="17" spans="1:16" x14ac:dyDescent="0.25">
      <c r="A17" s="14" t="s">
        <v>13</v>
      </c>
      <c r="B17" s="15" t="s">
        <v>14</v>
      </c>
      <c r="C17" s="15"/>
      <c r="D17" s="15"/>
      <c r="E17" s="15"/>
      <c r="F17" s="15"/>
      <c r="G17" s="15"/>
      <c r="H17" s="15"/>
      <c r="I17" s="16" t="s">
        <v>15</v>
      </c>
      <c r="J17" s="15" t="s">
        <v>32</v>
      </c>
      <c r="K17" s="16" t="s">
        <v>17</v>
      </c>
      <c r="L17" s="16" t="s">
        <v>18</v>
      </c>
      <c r="M17" s="16" t="s">
        <v>19</v>
      </c>
      <c r="N17" s="5"/>
      <c r="O17" s="5"/>
      <c r="P17" s="6"/>
    </row>
    <row r="18" spans="1:16" x14ac:dyDescent="0.25">
      <c r="A18" s="17" t="s">
        <v>20</v>
      </c>
      <c r="B18" s="18" t="s">
        <v>39</v>
      </c>
      <c r="C18" s="18"/>
      <c r="D18" s="18"/>
      <c r="E18" s="18"/>
      <c r="F18" s="18"/>
      <c r="G18" s="18"/>
      <c r="H18" s="18"/>
      <c r="I18" s="19">
        <v>4531</v>
      </c>
      <c r="J18" s="20">
        <v>266.82</v>
      </c>
      <c r="K18" s="20">
        <f>ROUND(J18*(1+$F$6/100),2)</f>
        <v>269.64999999999998</v>
      </c>
      <c r="L18" s="20">
        <f>(K18*39.3/100)</f>
        <v>105.97244999999999</v>
      </c>
      <c r="M18" s="20">
        <f>K18-L18</f>
        <v>163.67755</v>
      </c>
      <c r="N18" s="5"/>
      <c r="O18" s="5"/>
      <c r="P18" s="6"/>
    </row>
    <row r="19" spans="1:16" x14ac:dyDescent="0.25">
      <c r="A19" s="14"/>
      <c r="B19" s="15"/>
      <c r="C19" s="15"/>
      <c r="D19" s="15"/>
      <c r="E19" s="15"/>
      <c r="F19" s="15"/>
      <c r="G19" s="15"/>
      <c r="H19" s="15"/>
      <c r="I19" s="16"/>
      <c r="J19" s="21"/>
      <c r="K19" s="21"/>
      <c r="L19" s="21"/>
      <c r="M19" s="21"/>
      <c r="N19" s="5"/>
      <c r="O19" s="5"/>
      <c r="P19" s="6"/>
    </row>
    <row r="20" spans="1:16" x14ac:dyDescent="0.25">
      <c r="A20" s="17" t="s">
        <v>22</v>
      </c>
      <c r="B20" s="18" t="s">
        <v>39</v>
      </c>
      <c r="C20" s="18"/>
      <c r="D20" s="18"/>
      <c r="E20" s="18"/>
      <c r="F20" s="18"/>
      <c r="G20" s="18"/>
      <c r="H20" s="18"/>
      <c r="I20" s="19">
        <v>4531</v>
      </c>
      <c r="J20" s="20">
        <v>266.82</v>
      </c>
      <c r="K20" s="20">
        <f>ROUND(J20*(1+$F$7/100),2)</f>
        <v>264.58</v>
      </c>
      <c r="L20" s="20">
        <f>K20</f>
        <v>264.58</v>
      </c>
      <c r="M20" s="20">
        <f t="shared" ref="M20" si="0">K20-L20</f>
        <v>0</v>
      </c>
      <c r="N20" s="5"/>
      <c r="O20" s="5"/>
      <c r="P20" s="6"/>
    </row>
    <row r="21" spans="1:16" x14ac:dyDescent="0.25">
      <c r="A21" s="14"/>
      <c r="B21" s="15"/>
      <c r="C21" s="15"/>
      <c r="D21" s="15"/>
      <c r="E21" s="15"/>
      <c r="F21" s="15"/>
      <c r="G21" s="15"/>
      <c r="H21" s="15"/>
      <c r="I21" s="16"/>
      <c r="J21" s="21"/>
      <c r="K21" s="21"/>
      <c r="L21" s="21"/>
      <c r="M21" s="21"/>
      <c r="N21" s="5"/>
      <c r="O21" s="5"/>
      <c r="P21" s="6"/>
    </row>
    <row r="22" spans="1:16" x14ac:dyDescent="0.25">
      <c r="A22" s="17"/>
      <c r="B22" s="18"/>
      <c r="C22" s="18"/>
      <c r="D22" s="18"/>
      <c r="E22" s="18"/>
      <c r="F22" s="18"/>
      <c r="G22" s="18"/>
      <c r="H22" s="18"/>
      <c r="I22" s="19"/>
      <c r="J22" s="20"/>
      <c r="K22" s="20"/>
      <c r="L22" s="20"/>
      <c r="M22" s="20"/>
      <c r="N22" s="5"/>
      <c r="O22" s="5"/>
      <c r="P22" s="6"/>
    </row>
    <row r="23" spans="1:16" x14ac:dyDescent="0.25">
      <c r="A23" s="14" t="s">
        <v>20</v>
      </c>
      <c r="B23" s="15" t="s">
        <v>33</v>
      </c>
      <c r="C23" s="15"/>
      <c r="D23" s="15"/>
      <c r="E23" s="15"/>
      <c r="F23" s="15"/>
      <c r="G23" s="15"/>
      <c r="H23" s="15"/>
      <c r="I23" s="16">
        <v>4532</v>
      </c>
      <c r="J23" s="21">
        <v>205.3</v>
      </c>
      <c r="K23" s="21">
        <f>ROUND(J23*(1+$F$6/100),2)</f>
        <v>207.48</v>
      </c>
      <c r="L23" s="21">
        <f>(K23*39.3/100)</f>
        <v>81.539639999999991</v>
      </c>
      <c r="M23" s="21">
        <f>K23-L23</f>
        <v>125.94036</v>
      </c>
      <c r="N23" s="5"/>
      <c r="O23" s="5"/>
      <c r="P23" s="6"/>
    </row>
    <row r="24" spans="1:16" x14ac:dyDescent="0.25">
      <c r="A24" s="17" t="s">
        <v>22</v>
      </c>
      <c r="B24" s="18" t="s">
        <v>33</v>
      </c>
      <c r="C24" s="18"/>
      <c r="D24" s="18"/>
      <c r="E24" s="18"/>
      <c r="F24" s="18"/>
      <c r="G24" s="18"/>
      <c r="H24" s="18"/>
      <c r="I24" s="19">
        <v>4532</v>
      </c>
      <c r="J24" s="20">
        <v>228.09</v>
      </c>
      <c r="K24" s="20">
        <f>ROUND(J24*(1+$F$7/100),2)</f>
        <v>226.17</v>
      </c>
      <c r="L24" s="20">
        <f>K24</f>
        <v>226.17</v>
      </c>
      <c r="M24" s="20">
        <f t="shared" ref="M24" si="1">K24-L24</f>
        <v>0</v>
      </c>
      <c r="N24" s="5"/>
      <c r="O24" s="5"/>
      <c r="P24" s="6"/>
    </row>
    <row r="25" spans="1:16" x14ac:dyDescent="0.25">
      <c r="A25" s="14"/>
      <c r="B25" s="15"/>
      <c r="C25" s="15"/>
      <c r="D25" s="15"/>
      <c r="E25" s="15"/>
      <c r="F25" s="15"/>
      <c r="G25" s="15"/>
      <c r="H25" s="15"/>
      <c r="I25" s="16"/>
      <c r="J25" s="21"/>
      <c r="K25" s="21"/>
      <c r="L25" s="21"/>
      <c r="M25" s="21"/>
      <c r="N25" s="5"/>
      <c r="O25" s="5"/>
      <c r="P25" s="6"/>
    </row>
    <row r="26" spans="1:16" x14ac:dyDescent="0.25">
      <c r="A26" s="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.75" thickBot="1" x14ac:dyDescent="0.3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</row>
  </sheetData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3DB61-1723-409E-AAB6-7C3582B3701B}">
  <dimension ref="A1:P27"/>
  <sheetViews>
    <sheetView tabSelected="1" workbookViewId="0">
      <selection activeCell="Q19" sqref="Q19"/>
    </sheetView>
  </sheetViews>
  <sheetFormatPr defaultRowHeight="15" x14ac:dyDescent="0.25"/>
  <cols>
    <col min="1" max="1" width="16.42578125" customWidth="1"/>
    <col min="2" max="2" width="11.140625" customWidth="1"/>
    <col min="3" max="3" width="13.28515625" customWidth="1"/>
    <col min="5" max="5" width="13" customWidth="1"/>
    <col min="6" max="6" width="13.7109375" bestFit="1" customWidth="1"/>
    <col min="9" max="9" width="15.42578125" bestFit="1" customWidth="1"/>
    <col min="10" max="10" width="27" bestFit="1" customWidth="1"/>
    <col min="11" max="11" width="13.85546875" bestFit="1" customWidth="1"/>
    <col min="12" max="12" width="13.140625" bestFit="1" customWidth="1"/>
    <col min="13" max="14" width="13.140625" customWidth="1"/>
    <col min="15" max="15" width="12" bestFit="1" customWidth="1"/>
  </cols>
  <sheetData>
    <row r="1" spans="1:16" ht="15.75" thickBot="1" x14ac:dyDescent="0.3"/>
    <row r="2" spans="1:16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1:16" x14ac:dyDescent="0.25">
      <c r="A3" s="4" t="s">
        <v>0</v>
      </c>
      <c r="B3" s="2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1:16" x14ac:dyDescent="0.25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</row>
    <row r="5" spans="1:16" x14ac:dyDescent="0.25">
      <c r="A5" s="32" t="s">
        <v>1</v>
      </c>
      <c r="B5" s="8"/>
      <c r="C5" s="8"/>
      <c r="D5" s="8"/>
      <c r="E5" s="8"/>
      <c r="F5" s="33" t="s">
        <v>44</v>
      </c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x14ac:dyDescent="0.25">
      <c r="A6" s="27" t="s">
        <v>35</v>
      </c>
      <c r="B6" s="28"/>
      <c r="C6" s="28"/>
      <c r="D6" s="28" t="s">
        <v>20</v>
      </c>
      <c r="E6" s="28"/>
      <c r="F6" s="34">
        <v>0.74</v>
      </c>
      <c r="G6" s="5"/>
      <c r="H6" s="5"/>
      <c r="I6" s="5"/>
      <c r="J6" s="5"/>
      <c r="K6" s="5"/>
      <c r="L6" s="5"/>
      <c r="M6" s="5"/>
      <c r="N6" s="5"/>
      <c r="O6" s="5"/>
      <c r="P6" s="6"/>
    </row>
    <row r="7" spans="1:16" x14ac:dyDescent="0.25">
      <c r="A7" s="27" t="s">
        <v>36</v>
      </c>
      <c r="B7" s="28"/>
      <c r="C7" s="28"/>
      <c r="D7" s="28" t="s">
        <v>22</v>
      </c>
      <c r="E7" s="28"/>
      <c r="F7" s="30">
        <v>-1.1599999999999999</v>
      </c>
      <c r="G7" s="5"/>
      <c r="H7" s="5"/>
      <c r="I7" s="5"/>
      <c r="J7" s="5"/>
      <c r="K7" s="5"/>
      <c r="L7" s="5"/>
      <c r="M7" s="5"/>
      <c r="N7" s="5"/>
      <c r="O7" s="5"/>
      <c r="P7" s="6"/>
    </row>
    <row r="8" spans="1:16" x14ac:dyDescent="0.25">
      <c r="A8" s="31" t="s">
        <v>5</v>
      </c>
      <c r="B8" s="28"/>
      <c r="C8" s="28"/>
      <c r="D8" s="28"/>
      <c r="E8" s="28"/>
      <c r="F8" s="29"/>
      <c r="G8" s="5"/>
      <c r="H8" s="5"/>
      <c r="I8" s="5"/>
      <c r="J8" s="5"/>
      <c r="K8" s="5"/>
      <c r="L8" s="5"/>
      <c r="M8" s="5"/>
      <c r="N8" s="5"/>
      <c r="O8" s="5"/>
      <c r="P8" s="6"/>
    </row>
    <row r="9" spans="1:16" x14ac:dyDescent="0.25">
      <c r="A9" s="28" t="s">
        <v>37</v>
      </c>
      <c r="B9" s="28"/>
      <c r="C9" s="28"/>
      <c r="D9" s="28"/>
      <c r="E9" s="28"/>
      <c r="F9" s="29"/>
      <c r="G9" s="5"/>
      <c r="H9" s="5"/>
      <c r="I9" s="5"/>
      <c r="J9" s="5"/>
      <c r="K9" s="5"/>
      <c r="L9" s="5"/>
      <c r="M9" s="5"/>
      <c r="N9" s="5"/>
      <c r="O9" s="5"/>
      <c r="P9" s="6"/>
    </row>
    <row r="10" spans="1:16" x14ac:dyDescent="0.25">
      <c r="A10" s="28"/>
      <c r="B10" s="28"/>
      <c r="C10" s="28"/>
      <c r="D10" s="28"/>
      <c r="E10" s="28"/>
      <c r="F10" s="29"/>
      <c r="G10" s="5"/>
      <c r="H10" s="5"/>
      <c r="I10" s="5"/>
      <c r="J10" s="5"/>
      <c r="K10" s="5"/>
      <c r="L10" s="5"/>
      <c r="M10" s="5"/>
      <c r="N10" s="5"/>
      <c r="O10" s="5"/>
      <c r="P10" s="6"/>
    </row>
    <row r="11" spans="1:16" x14ac:dyDescent="0.25">
      <c r="A11" s="28" t="s">
        <v>38</v>
      </c>
      <c r="B11" s="28"/>
      <c r="C11" s="28"/>
      <c r="D11" s="28"/>
      <c r="E11" s="28"/>
      <c r="F11" s="29"/>
      <c r="G11" s="5"/>
      <c r="H11" s="5"/>
      <c r="I11" s="5"/>
      <c r="J11" s="5"/>
      <c r="K11" s="5"/>
      <c r="L11" s="5"/>
      <c r="M11" s="5"/>
      <c r="N11" s="5"/>
      <c r="O11" s="5"/>
      <c r="P11" s="6"/>
    </row>
    <row r="12" spans="1:16" x14ac:dyDescent="0.25">
      <c r="A12" s="9"/>
      <c r="B12" s="10"/>
      <c r="C12" s="10"/>
      <c r="D12" s="10"/>
      <c r="E12" s="10"/>
      <c r="F12" s="11"/>
      <c r="G12" s="5"/>
      <c r="H12" s="5"/>
      <c r="I12" s="5"/>
      <c r="J12" s="5"/>
      <c r="K12" s="5"/>
      <c r="L12" s="5"/>
      <c r="M12" s="5"/>
      <c r="N12" s="5"/>
      <c r="O12" s="5"/>
      <c r="P12" s="6"/>
    </row>
    <row r="13" spans="1:16" x14ac:dyDescent="0.25">
      <c r="A13" s="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/>
    </row>
    <row r="14" spans="1:16" x14ac:dyDescent="0.25">
      <c r="A14" s="12" t="s">
        <v>10</v>
      </c>
      <c r="B14" s="2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6"/>
    </row>
    <row r="15" spans="1:16" x14ac:dyDescent="0.25">
      <c r="A15" s="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</row>
    <row r="16" spans="1:16" x14ac:dyDescent="0.25">
      <c r="A16" s="7" t="s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13" t="s">
        <v>12</v>
      </c>
      <c r="N16" s="5"/>
      <c r="O16" s="5"/>
      <c r="P16" s="6"/>
    </row>
    <row r="17" spans="1:16" x14ac:dyDescent="0.25">
      <c r="A17" s="14" t="s">
        <v>13</v>
      </c>
      <c r="B17" s="15" t="s">
        <v>14</v>
      </c>
      <c r="C17" s="15"/>
      <c r="D17" s="15"/>
      <c r="E17" s="15"/>
      <c r="F17" s="15"/>
      <c r="G17" s="15"/>
      <c r="H17" s="15"/>
      <c r="I17" s="16" t="s">
        <v>15</v>
      </c>
      <c r="J17" s="15" t="s">
        <v>32</v>
      </c>
      <c r="K17" s="16" t="s">
        <v>17</v>
      </c>
      <c r="L17" s="16" t="s">
        <v>18</v>
      </c>
      <c r="M17" s="16" t="s">
        <v>19</v>
      </c>
      <c r="N17" s="5"/>
      <c r="O17" s="5"/>
      <c r="P17" s="6"/>
    </row>
    <row r="18" spans="1:16" x14ac:dyDescent="0.25">
      <c r="A18" s="17" t="s">
        <v>20</v>
      </c>
      <c r="B18" s="18" t="s">
        <v>39</v>
      </c>
      <c r="C18" s="18"/>
      <c r="D18" s="18"/>
      <c r="E18" s="18"/>
      <c r="F18" s="18"/>
      <c r="G18" s="18"/>
      <c r="H18" s="18"/>
      <c r="I18" s="19">
        <v>4531</v>
      </c>
      <c r="J18" s="20">
        <v>269.64999999999998</v>
      </c>
      <c r="K18" s="20">
        <f>ROUND(J18*(1+$F$6/100),2)</f>
        <v>271.64999999999998</v>
      </c>
      <c r="L18" s="20">
        <f>(K18*39.3/100)</f>
        <v>106.75844999999998</v>
      </c>
      <c r="M18" s="20">
        <f>K18-L18</f>
        <v>164.89155</v>
      </c>
      <c r="N18" s="5"/>
      <c r="O18" s="5"/>
      <c r="P18" s="6"/>
    </row>
    <row r="19" spans="1:16" x14ac:dyDescent="0.25">
      <c r="A19" s="14"/>
      <c r="B19" s="15"/>
      <c r="C19" s="15"/>
      <c r="D19" s="15"/>
      <c r="E19" s="15"/>
      <c r="F19" s="15"/>
      <c r="G19" s="15"/>
      <c r="H19" s="15"/>
      <c r="I19" s="16"/>
      <c r="J19" s="21"/>
      <c r="K19" s="21"/>
      <c r="L19" s="21"/>
      <c r="M19" s="21"/>
      <c r="N19" s="5"/>
      <c r="O19" s="5"/>
      <c r="P19" s="6"/>
    </row>
    <row r="20" spans="1:16" x14ac:dyDescent="0.25">
      <c r="A20" s="17" t="s">
        <v>22</v>
      </c>
      <c r="B20" s="18" t="s">
        <v>39</v>
      </c>
      <c r="C20" s="18"/>
      <c r="D20" s="18"/>
      <c r="E20" s="18"/>
      <c r="F20" s="18"/>
      <c r="G20" s="18"/>
      <c r="H20" s="18"/>
      <c r="I20" s="19">
        <v>4531</v>
      </c>
      <c r="J20" s="20">
        <v>269.64999999999998</v>
      </c>
      <c r="K20" s="20">
        <f>ROUND(J20*(1+$F$7/100),2)</f>
        <v>266.52</v>
      </c>
      <c r="L20" s="20">
        <f>K20</f>
        <v>266.52</v>
      </c>
      <c r="M20" s="20">
        <f t="shared" ref="M20" si="0">K20-L20</f>
        <v>0</v>
      </c>
      <c r="N20" s="5"/>
      <c r="O20" s="5"/>
      <c r="P20" s="6"/>
    </row>
    <row r="21" spans="1:16" x14ac:dyDescent="0.25">
      <c r="A21" s="14"/>
      <c r="B21" s="15"/>
      <c r="C21" s="15"/>
      <c r="D21" s="15"/>
      <c r="E21" s="15"/>
      <c r="F21" s="15"/>
      <c r="G21" s="15"/>
      <c r="H21" s="15"/>
      <c r="I21" s="16"/>
      <c r="J21" s="21"/>
      <c r="K21" s="21"/>
      <c r="L21" s="21"/>
      <c r="M21" s="21"/>
      <c r="N21" s="5"/>
      <c r="O21" s="5"/>
      <c r="P21" s="6"/>
    </row>
    <row r="22" spans="1:16" x14ac:dyDescent="0.25">
      <c r="A22" s="17"/>
      <c r="B22" s="18"/>
      <c r="C22" s="18"/>
      <c r="D22" s="18"/>
      <c r="E22" s="18"/>
      <c r="F22" s="18"/>
      <c r="G22" s="18"/>
      <c r="H22" s="18"/>
      <c r="I22" s="19"/>
      <c r="J22" s="20"/>
      <c r="K22" s="20"/>
      <c r="L22" s="20"/>
      <c r="M22" s="20"/>
      <c r="N22" s="5"/>
      <c r="O22" s="5"/>
      <c r="P22" s="6"/>
    </row>
    <row r="23" spans="1:16" x14ac:dyDescent="0.25">
      <c r="A23" s="14" t="s">
        <v>20</v>
      </c>
      <c r="B23" s="15" t="s">
        <v>33</v>
      </c>
      <c r="C23" s="15"/>
      <c r="D23" s="15"/>
      <c r="E23" s="15"/>
      <c r="F23" s="15"/>
      <c r="G23" s="15"/>
      <c r="H23" s="15"/>
      <c r="I23" s="16">
        <v>4532</v>
      </c>
      <c r="J23" s="21">
        <v>207.48</v>
      </c>
      <c r="K23" s="21">
        <f>ROUND(J23*(1+$F$6/100),2)</f>
        <v>209.02</v>
      </c>
      <c r="L23" s="21">
        <f>(K23*39.3/100)</f>
        <v>82.144859999999994</v>
      </c>
      <c r="M23" s="21">
        <f>K23-L23</f>
        <v>126.87514000000002</v>
      </c>
      <c r="N23" s="5"/>
      <c r="O23" s="5"/>
      <c r="P23" s="6"/>
    </row>
    <row r="24" spans="1:16" x14ac:dyDescent="0.25">
      <c r="A24" s="17" t="s">
        <v>22</v>
      </c>
      <c r="B24" s="18" t="s">
        <v>33</v>
      </c>
      <c r="C24" s="18"/>
      <c r="D24" s="18"/>
      <c r="E24" s="18"/>
      <c r="F24" s="18"/>
      <c r="G24" s="18"/>
      <c r="H24" s="18"/>
      <c r="I24" s="19">
        <v>4532</v>
      </c>
      <c r="J24" s="20">
        <v>230.51</v>
      </c>
      <c r="K24" s="20">
        <f>ROUND(J24*(1+$F$7/100),2)</f>
        <v>227.84</v>
      </c>
      <c r="L24" s="20">
        <f>K24</f>
        <v>227.84</v>
      </c>
      <c r="M24" s="20">
        <f t="shared" ref="M24" si="1">K24-L24</f>
        <v>0</v>
      </c>
      <c r="N24" s="5"/>
      <c r="O24" s="5"/>
      <c r="P24" s="6"/>
    </row>
    <row r="25" spans="1:16" x14ac:dyDescent="0.25">
      <c r="A25" s="14"/>
      <c r="B25" s="15"/>
      <c r="C25" s="15"/>
      <c r="D25" s="15"/>
      <c r="E25" s="15"/>
      <c r="F25" s="15"/>
      <c r="G25" s="15"/>
      <c r="H25" s="15"/>
      <c r="I25" s="16"/>
      <c r="J25" s="21"/>
      <c r="K25" s="21"/>
      <c r="L25" s="21"/>
      <c r="M25" s="21"/>
      <c r="N25" s="5"/>
      <c r="O25" s="5"/>
      <c r="P25" s="6"/>
    </row>
    <row r="26" spans="1:16" x14ac:dyDescent="0.25">
      <c r="A26" s="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6"/>
    </row>
    <row r="27" spans="1:16" ht="15.75" thickBot="1" x14ac:dyDescent="0.3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</row>
  </sheetData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ED8BED8F4C494589AEC78229A11DC3" ma:contentTypeVersion="8" ma:contentTypeDescription="Create a new document." ma:contentTypeScope="" ma:versionID="a8d89608a2283c9d5fc4956b0b30851f">
  <xsd:schema xmlns:xsd="http://www.w3.org/2001/XMLSchema" xmlns:xs="http://www.w3.org/2001/XMLSchema" xmlns:p="http://schemas.microsoft.com/office/2006/metadata/properties" xmlns:ns2="0e156ba9-baee-4409-a67a-650370f899d4" xmlns:ns3="16cec716-5bbc-4bf3-a906-1b530a36ef22" targetNamespace="http://schemas.microsoft.com/office/2006/metadata/properties" ma:root="true" ma:fieldsID="a956737d0a276d3787ab0c2c12f18034" ns2:_="" ns3:_="">
    <xsd:import namespace="0e156ba9-baee-4409-a67a-650370f899d4"/>
    <xsd:import namespace="16cec716-5bbc-4bf3-a906-1b530a36ef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56ba9-baee-4409-a67a-650370f899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1903e649-7311-47f4-8c3d-56bd09d9f2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ec716-5bbc-4bf3-a906-1b530a36ef2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df32ffd-517b-40be-af73-b61acbe6c573}" ma:internalName="TaxCatchAll" ma:showField="CatchAllData" ma:web="16cec716-5bbc-4bf3-a906-1b530a36ef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cec716-5bbc-4bf3-a906-1b530a36ef22" xsi:nil="true"/>
    <lcf76f155ced4ddcb4097134ff3c332f xmlns="0e156ba9-baee-4409-a67a-650370f899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CFEDE7-29DC-4050-A7D9-0993D0347988}"/>
</file>

<file path=customXml/itemProps2.xml><?xml version="1.0" encoding="utf-8"?>
<ds:datastoreItem xmlns:ds="http://schemas.openxmlformats.org/officeDocument/2006/customXml" ds:itemID="{ACB3E3DD-E9CD-4AA2-BDA4-CAF5B4BDC6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4977C5-9F27-44A2-ADB0-0EE4CBCC08C6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6541e9a-6a0f-4de1-93ee-008b40c3dae5"/>
    <ds:schemaRef ds:uri="0d8da723-ccb0-4a91-a04f-c754a37c31f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1. oktober 2019</vt:lpstr>
      <vt:lpstr>1. april 2020</vt:lpstr>
      <vt:lpstr>1. oktober 2020</vt:lpstr>
      <vt:lpstr>1. april 2021</vt:lpstr>
      <vt:lpstr>1. oktober 2021</vt:lpstr>
      <vt:lpstr>1. april 2022</vt:lpstr>
      <vt:lpstr>1. oktober 2022 </vt:lpstr>
      <vt:lpstr>1. april 2023</vt:lpstr>
      <vt:lpstr>1. oktober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 Marker Hansen</dc:creator>
  <cp:keywords/>
  <dc:description/>
  <cp:lastModifiedBy>Philippe Diallo</cp:lastModifiedBy>
  <cp:revision/>
  <dcterms:created xsi:type="dcterms:W3CDTF">2020-03-26T08:55:39Z</dcterms:created>
  <dcterms:modified xsi:type="dcterms:W3CDTF">2023-09-21T08:19:39Z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0x0101005CED8BED8F4C494589AEC78229A11DC3</vt:lpwstr>
  </property>
</Properties>
</file>